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seanm\Downloads\"/>
    </mc:Choice>
  </mc:AlternateContent>
  <xr:revisionPtr revIDLastSave="0" documentId="13_ncr:20001_{FB7F938D-5FA1-4215-9FEC-CF79695963A1}" xr6:coauthVersionLast="47" xr6:coauthVersionMax="47" xr10:uidLastSave="{00000000-0000-0000-0000-000000000000}"/>
  <bookViews>
    <workbookView xWindow="-110" yWindow="-110" windowWidth="29020" windowHeight="17500" tabRatio="500" xr2:uid="{00000000-000D-0000-FFFF-FFFF00000000}"/>
  </bookViews>
  <sheets>
    <sheet name="1-Data Types" sheetId="2" r:id="rId1"/>
    <sheet name="2-Data Cleanup" sheetId="3" r:id="rId2"/>
    <sheet name="3-Lookups" sheetId="4" r:id="rId3"/>
    <sheet name="4-Conditionals" sheetId="5" r:id="rId4"/>
    <sheet name="5-SUMIF COUNTIF" sheetId="7" r:id="rId5"/>
    <sheet name="6-INDEX MATCH" sheetId="8" r:id="rId6"/>
    <sheet name="7-Date Functions" sheetId="9" r:id="rId7"/>
    <sheet name="8-Error Handling" sheetId="10" r:id="rId8"/>
    <sheet name="9-Applied Practice" sheetId="6" r:id="rId9"/>
  </sheets>
  <calcPr calcId="191029" iterateDelta="1E-4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4" l="1"/>
  <c r="E39" i="3"/>
  <c r="E38" i="3"/>
  <c r="E37" i="3"/>
  <c r="E26" i="3"/>
  <c r="E21" i="3"/>
  <c r="E20" i="3"/>
  <c r="E19" i="3"/>
  <c r="E18" i="3"/>
  <c r="E17" i="3"/>
  <c r="E16" i="3"/>
  <c r="E15" i="3"/>
  <c r="E14" i="3"/>
  <c r="E13" i="3"/>
  <c r="E12" i="3"/>
  <c r="E11" i="3"/>
  <c r="E10" i="3"/>
  <c r="D36" i="10"/>
  <c r="D35" i="10"/>
  <c r="D34" i="10"/>
  <c r="D21" i="10"/>
  <c r="C21" i="10"/>
  <c r="D20" i="10"/>
  <c r="C20" i="10"/>
  <c r="D13" i="10"/>
  <c r="B13" i="10"/>
  <c r="D12" i="10"/>
  <c r="B12" i="10"/>
  <c r="B11" i="10"/>
  <c r="B10" i="10"/>
  <c r="D9" i="10"/>
  <c r="B9" i="10"/>
  <c r="D8" i="10"/>
  <c r="B8" i="10"/>
  <c r="C49" i="9"/>
  <c r="C48" i="9"/>
  <c r="C47" i="9"/>
  <c r="C46" i="9"/>
  <c r="B41" i="9"/>
  <c r="E41" i="9" s="1"/>
  <c r="B40" i="9"/>
  <c r="D40" i="9" s="1"/>
  <c r="C35" i="9"/>
  <c r="B35" i="9"/>
  <c r="D34" i="9"/>
  <c r="C34" i="9"/>
  <c r="B34" i="9"/>
  <c r="C29" i="9"/>
  <c r="C28" i="9"/>
  <c r="C27" i="9"/>
  <c r="C26" i="9"/>
  <c r="C25" i="9"/>
  <c r="C24" i="9"/>
  <c r="C23" i="9"/>
  <c r="C22" i="9"/>
  <c r="C43" i="8"/>
  <c r="D37" i="8"/>
  <c r="C37" i="8"/>
  <c r="D36" i="8"/>
  <c r="C36" i="8"/>
  <c r="D35" i="8"/>
  <c r="C35" i="8"/>
  <c r="C30" i="8"/>
  <c r="B30" i="8"/>
  <c r="C29" i="8"/>
  <c r="B29" i="8"/>
  <c r="C24" i="8"/>
  <c r="B24" i="8"/>
  <c r="C23" i="8"/>
  <c r="B23" i="8"/>
  <c r="E38" i="7"/>
  <c r="E37" i="7"/>
  <c r="E36" i="7"/>
  <c r="D31" i="7"/>
  <c r="C31" i="7"/>
  <c r="D30" i="7"/>
  <c r="C30" i="7"/>
  <c r="D29" i="7"/>
  <c r="C29" i="7"/>
  <c r="D28" i="7"/>
  <c r="C28" i="7"/>
  <c r="D27" i="7"/>
  <c r="C27" i="7"/>
  <c r="E40" i="5"/>
  <c r="D40" i="5"/>
  <c r="E39" i="5"/>
  <c r="D39" i="5"/>
  <c r="D29" i="5"/>
  <c r="C29" i="5"/>
  <c r="D22" i="5"/>
  <c r="C22" i="5"/>
  <c r="D21" i="5"/>
  <c r="C21" i="5"/>
  <c r="D14" i="5"/>
  <c r="C14" i="5"/>
  <c r="D13" i="5"/>
  <c r="C13" i="5"/>
  <c r="E26" i="4"/>
  <c r="E25" i="4"/>
  <c r="E30" i="3"/>
  <c r="E29" i="3"/>
  <c r="E28" i="3"/>
  <c r="E27" i="3"/>
  <c r="D30" i="2"/>
  <c r="E30" i="2" s="1"/>
  <c r="C30" i="2"/>
  <c r="B30" i="2"/>
  <c r="D29" i="2"/>
  <c r="E29" i="2" s="1"/>
  <c r="C29" i="2"/>
  <c r="D28" i="2"/>
  <c r="E28" i="2" s="1"/>
  <c r="C28" i="2"/>
  <c r="D21" i="2"/>
  <c r="D20" i="2"/>
  <c r="D19" i="2"/>
  <c r="D18" i="2"/>
  <c r="D17" i="2"/>
  <c r="F21" i="3"/>
  <c r="F18" i="3"/>
  <c r="F17" i="3"/>
  <c r="F20" i="3"/>
  <c r="F14" i="3"/>
  <c r="F13" i="3"/>
  <c r="F12" i="3"/>
  <c r="F11" i="3"/>
  <c r="F19" i="3"/>
  <c r="F16" i="3"/>
  <c r="F15" i="3"/>
  <c r="F10" i="3"/>
  <c r="E35" i="9"/>
  <c r="D24" i="8"/>
  <c r="F28" i="2"/>
  <c r="E31" i="7"/>
  <c r="E30" i="7"/>
  <c r="D27" i="9"/>
  <c r="E29" i="7"/>
  <c r="E36" i="10"/>
  <c r="E28" i="7"/>
  <c r="E35" i="10"/>
  <c r="D25" i="9"/>
  <c r="E27" i="7"/>
  <c r="E34" i="10"/>
  <c r="D22" i="9"/>
  <c r="E29" i="5"/>
  <c r="D49" i="9"/>
  <c r="D43" i="8"/>
  <c r="E22" i="5"/>
  <c r="D47" i="9"/>
  <c r="E36" i="8"/>
  <c r="E14" i="5"/>
  <c r="E35" i="8"/>
  <c r="F40" i="9"/>
  <c r="E34" i="9"/>
  <c r="D23" i="8"/>
  <c r="D29" i="9"/>
  <c r="D28" i="9"/>
  <c r="D26" i="9"/>
  <c r="D24" i="9"/>
  <c r="F40" i="5"/>
  <c r="E21" i="10"/>
  <c r="D23" i="9"/>
  <c r="F39" i="5"/>
  <c r="E20" i="10"/>
  <c r="D48" i="9"/>
  <c r="E37" i="8"/>
  <c r="E21" i="5"/>
  <c r="D46" i="9"/>
  <c r="E13" i="5"/>
  <c r="F41" i="9"/>
  <c r="D30" i="8"/>
  <c r="F30" i="2"/>
  <c r="D29" i="8"/>
  <c r="F29" i="2"/>
  <c r="D35" i="9" l="1"/>
  <c r="E40" i="9"/>
  <c r="C41" i="9"/>
  <c r="D41" i="9"/>
  <c r="C40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C26" authorId="0" shapeId="0" xr:uid="{00000000-0006-0000-0200-000001000000}">
      <text>
        <r>
          <rPr>
            <sz val="11"/>
            <color theme="1"/>
            <rFont val="Calibri"/>
            <family val="2"/>
            <charset val="1"/>
          </rPr>
          <t>Use PROPER() and TRIM()</t>
        </r>
      </text>
    </comment>
    <comment ref="C27" authorId="0" shapeId="0" xr:uid="{00000000-0006-0000-0200-000002000000}">
      <text>
        <r>
          <rPr>
            <sz val="11"/>
            <color theme="1"/>
            <rFont val="Calibri"/>
            <family val="2"/>
            <charset val="1"/>
          </rPr>
          <t>Use PROPER()</t>
        </r>
      </text>
    </comment>
    <comment ref="C28" authorId="0" shapeId="0" xr:uid="{00000000-0006-0000-0200-000003000000}">
      <text>
        <r>
          <rPr>
            <sz val="11"/>
            <color theme="1"/>
            <rFont val="Calibri"/>
            <family val="2"/>
            <charset val="1"/>
          </rPr>
          <t>Use TRIM() then VALUE()</t>
        </r>
      </text>
    </comment>
    <comment ref="C29" authorId="0" shapeId="0" xr:uid="{00000000-0006-0000-0200-000004000000}">
      <text>
        <r>
          <rPr>
            <sz val="11"/>
            <color theme="1"/>
            <rFont val="Calibri"/>
            <family val="2"/>
            <charset val="1"/>
          </rPr>
          <t>Use MID(text,9,3)</t>
        </r>
      </text>
    </comment>
    <comment ref="C30" authorId="0" shapeId="0" xr:uid="{00000000-0006-0000-0200-000005000000}">
      <text>
        <r>
          <rPr>
            <sz val="11"/>
            <color theme="1"/>
            <rFont val="Calibri"/>
            <family val="2"/>
            <charset val="1"/>
          </rPr>
          <t>Combine TRIM and PROPER</t>
        </r>
      </text>
    </comment>
    <comment ref="C37" authorId="0" shapeId="0" xr:uid="{00000000-0006-0000-0200-000006000000}">
      <text>
        <r>
          <rPr>
            <sz val="11"/>
            <color theme="1"/>
            <rFont val="Calibri"/>
            <family val="2"/>
            <charset val="1"/>
          </rPr>
          <t>Hint: Use LEFT() with FIND()</t>
        </r>
      </text>
    </comment>
    <comment ref="C38" authorId="0" shapeId="0" xr:uid="{00000000-0006-0000-0200-000007000000}">
      <text>
        <r>
          <rPr>
            <sz val="11"/>
            <color theme="1"/>
            <rFont val="Calibri"/>
            <family val="2"/>
            <charset val="1"/>
          </rPr>
          <t>Hint: Use LEFT() with FIND()</t>
        </r>
      </text>
    </comment>
    <comment ref="C39" authorId="0" shapeId="0" xr:uid="{00000000-0006-0000-0200-000008000000}">
      <text>
        <r>
          <rPr>
            <sz val="11"/>
            <color theme="1"/>
            <rFont val="Calibri"/>
            <family val="2"/>
            <charset val="1"/>
          </rPr>
          <t>Hint: Use LEFT() with FIND()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C25" authorId="0" shapeId="0" xr:uid="{00000000-0006-0000-0300-000001000000}">
      <text>
        <r>
          <rPr>
            <sz val="11"/>
            <color theme="1"/>
            <rFont val="Calibri"/>
            <family val="2"/>
            <charset val="1"/>
          </rPr>
          <t>Hint: Return the Product Name. Table is B16:F20</t>
        </r>
      </text>
    </comment>
    <comment ref="C26" authorId="0" shapeId="0" xr:uid="{8E4CE1D9-FFE3-46A2-8930-55CBE51EA265}">
      <text>
        <r>
          <rPr>
            <sz val="11"/>
            <color theme="1"/>
            <rFont val="Calibri"/>
            <family val="2"/>
            <charset val="1"/>
          </rPr>
          <t>Hint: Return the Product Name. Table is B16:F20</t>
        </r>
      </text>
    </comment>
    <comment ref="C27" authorId="0" shapeId="0" xr:uid="{5E2E9151-5F06-474F-952A-3F3E47111FA8}">
      <text>
        <r>
          <rPr>
            <sz val="11"/>
            <color theme="1"/>
            <rFont val="Calibri"/>
            <family val="2"/>
            <charset val="1"/>
          </rPr>
          <t>Hint: Return the Product Name. Table is B16:F20</t>
        </r>
      </text>
    </comment>
    <comment ref="C42" authorId="0" shapeId="0" xr:uid="{00000000-0006-0000-0300-000004000000}">
      <text>
        <r>
          <rPr>
            <sz val="11"/>
            <color theme="1"/>
            <rFont val="Calibri"/>
            <family val="2"/>
            <charset val="1"/>
          </rPr>
          <t>Hint: =XLOOKUP(B42, C16:C20, E16:E20)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C45" authorId="0" shapeId="0" xr:uid="{00000000-0006-0000-0400-000001000000}">
      <text>
        <r>
          <rPr>
            <sz val="11"/>
            <color theme="1"/>
            <rFont val="Calibri"/>
            <family val="2"/>
            <charset val="1"/>
          </rPr>
          <t>=IF(B44&gt;100,"Over Budget","OK")</t>
        </r>
      </text>
    </comment>
    <comment ref="C48" authorId="0" shapeId="0" xr:uid="{00000000-0006-0000-0400-000002000000}">
      <text>
        <r>
          <rPr>
            <sz val="11"/>
            <color theme="1"/>
            <rFont val="Calibri"/>
            <family val="2"/>
            <charset val="1"/>
          </rPr>
          <t>=IFS(B47&lt;2,"$5",B47&lt;5,"$10",TRUE,"$20")</t>
        </r>
      </text>
    </comment>
    <comment ref="D51" authorId="0" shapeId="0" xr:uid="{00000000-0006-0000-0400-000003000000}">
      <text>
        <r>
          <rPr>
            <sz val="11"/>
            <color theme="1"/>
            <rFont val="Calibri"/>
            <family val="2"/>
            <charset val="1"/>
          </rPr>
          <t>=IF(OR(C50&gt;100,C51="Yes"),"Free Shipping","Standard")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C36" authorId="0" shapeId="0" xr:uid="{00000000-0006-0000-0600-000001000000}">
      <text>
        <r>
          <rPr>
            <sz val="11"/>
            <color theme="1"/>
            <rFont val="Calibri"/>
            <family val="2"/>
            <charset val="1"/>
          </rPr>
          <t>SUMIF with "West"</t>
        </r>
      </text>
    </comment>
    <comment ref="C37" authorId="0" shapeId="0" xr:uid="{00000000-0006-0000-0600-000002000000}">
      <text>
        <r>
          <rPr>
            <sz val="11"/>
            <color theme="1"/>
            <rFont val="Calibri"/>
            <family val="2"/>
            <charset val="1"/>
          </rPr>
          <t>COUNTIF with "Keyboard"</t>
        </r>
      </text>
    </comment>
    <comment ref="C38" authorId="0" shapeId="0" xr:uid="{00000000-0006-0000-0600-000003000000}">
      <text>
        <r>
          <rPr>
            <sz val="11"/>
            <color theme="1"/>
            <rFont val="Calibri"/>
            <family val="2"/>
            <charset val="1"/>
          </rPr>
          <t>SUMIFS with two conditions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C54" authorId="0" shapeId="0" xr:uid="{00000000-0006-0000-0800-000001000000}">
      <text>
        <r>
          <rPr>
            <sz val="11"/>
            <color theme="1"/>
            <rFont val="Calibri"/>
            <family val="2"/>
            <charset val="1"/>
          </rPr>
          <t>=DATE(2025,12,31)-TODAY()</t>
        </r>
      </text>
    </comment>
    <comment ref="C55" authorId="0" shapeId="0" xr:uid="{00000000-0006-0000-0800-000002000000}">
      <text>
        <r>
          <rPr>
            <sz val="11"/>
            <color theme="1"/>
            <rFont val="Calibri"/>
            <family val="2"/>
            <charset val="1"/>
          </rPr>
          <t>=TEXT(DATE(2026,1,1),"dddd")</t>
        </r>
      </text>
    </comment>
    <comment ref="C56" authorId="0" shapeId="0" xr:uid="{00000000-0006-0000-0800-000003000000}">
      <text>
        <r>
          <rPr>
            <sz val="11"/>
            <color theme="1"/>
            <rFont val="Calibri"/>
            <family val="2"/>
            <charset val="1"/>
          </rPr>
          <t>=EOMONTH(TODAY(),0)+1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F17" authorId="0" shapeId="0" xr:uid="{00000000-0006-0000-0500-000001000000}">
      <text>
        <r>
          <rPr>
            <sz val="11"/>
            <color theme="1"/>
            <rFont val="Calibri"/>
            <family val="2"/>
            <charset val="1"/>
          </rPr>
          <t>Use PROPER() and TRIM()</t>
        </r>
      </text>
    </comment>
    <comment ref="G17" authorId="0" shapeId="0" xr:uid="{00000000-0006-0000-0500-000002000000}">
      <text>
        <r>
          <rPr>
            <sz val="11"/>
            <color theme="1"/>
            <rFont val="Calibri"/>
            <family val="2"/>
            <charset val="1"/>
          </rPr>
          <t>Use VLOOKUP to get course name from reference table</t>
        </r>
      </text>
    </comment>
    <comment ref="H17" authorId="0" shapeId="0" xr:uid="{00000000-0006-0000-0500-000003000000}">
      <text>
        <r>
          <rPr>
            <sz val="11"/>
            <color theme="1"/>
            <rFont val="Calibri"/>
            <family val="2"/>
            <charset val="1"/>
          </rPr>
          <t>A&gt;=90, B&gt;=80, C&gt;=70, D&gt;=60, F&lt;60</t>
        </r>
      </text>
    </comment>
    <comment ref="I17" authorId="0" shapeId="0" xr:uid="{00000000-0006-0000-0500-000004000000}">
      <text>
        <r>
          <rPr>
            <sz val="11"/>
            <color theme="1"/>
            <rFont val="Calibri"/>
            <family val="2"/>
            <charset val="1"/>
          </rPr>
          <t>Pass if score &gt;= 60</t>
        </r>
      </text>
    </comment>
    <comment ref="J17" authorId="0" shapeId="0" xr:uid="{00000000-0006-0000-0500-000005000000}">
      <text>
        <r>
          <rPr>
            <sz val="11"/>
            <color theme="1"/>
            <rFont val="Calibri"/>
            <family val="2"/>
            <charset val="1"/>
          </rPr>
          <t>VLOOKUP or XLOOKUP credits from course table</t>
        </r>
      </text>
    </comment>
    <comment ref="F18" authorId="0" shapeId="0" xr:uid="{00000000-0006-0000-0500-000006000000}">
      <text>
        <r>
          <rPr>
            <sz val="11"/>
            <color theme="1"/>
            <rFont val="Calibri"/>
            <family val="2"/>
            <charset val="1"/>
          </rPr>
          <t>Use PROPER() and TRIM()</t>
        </r>
      </text>
    </comment>
    <comment ref="G18" authorId="0" shapeId="0" xr:uid="{00000000-0006-0000-0500-000007000000}">
      <text>
        <r>
          <rPr>
            <sz val="11"/>
            <color theme="1"/>
            <rFont val="Calibri"/>
            <family val="2"/>
            <charset val="1"/>
          </rPr>
          <t>Use VLOOKUP to get course name from reference table</t>
        </r>
      </text>
    </comment>
    <comment ref="H18" authorId="0" shapeId="0" xr:uid="{00000000-0006-0000-0500-000008000000}">
      <text>
        <r>
          <rPr>
            <sz val="11"/>
            <color theme="1"/>
            <rFont val="Calibri"/>
            <family val="2"/>
            <charset val="1"/>
          </rPr>
          <t>A&gt;=90, B&gt;=80, C&gt;=70, D&gt;=60, F&lt;60</t>
        </r>
      </text>
    </comment>
    <comment ref="I18" authorId="0" shapeId="0" xr:uid="{00000000-0006-0000-0500-000009000000}">
      <text>
        <r>
          <rPr>
            <sz val="11"/>
            <color theme="1"/>
            <rFont val="Calibri"/>
            <family val="2"/>
            <charset val="1"/>
          </rPr>
          <t>Pass if score &gt;= 60</t>
        </r>
      </text>
    </comment>
    <comment ref="J18" authorId="0" shapeId="0" xr:uid="{00000000-0006-0000-0500-00000A000000}">
      <text>
        <r>
          <rPr>
            <sz val="11"/>
            <color theme="1"/>
            <rFont val="Calibri"/>
            <family val="2"/>
            <charset val="1"/>
          </rPr>
          <t>VLOOKUP or XLOOKUP credits from course table</t>
        </r>
      </text>
    </comment>
    <comment ref="F19" authorId="0" shapeId="0" xr:uid="{00000000-0006-0000-0500-00000B000000}">
      <text>
        <r>
          <rPr>
            <sz val="11"/>
            <color theme="1"/>
            <rFont val="Calibri"/>
            <family val="2"/>
            <charset val="1"/>
          </rPr>
          <t>Use PROPER() and TRIM()</t>
        </r>
      </text>
    </comment>
    <comment ref="G19" authorId="0" shapeId="0" xr:uid="{00000000-0006-0000-0500-00000C000000}">
      <text>
        <r>
          <rPr>
            <sz val="11"/>
            <color theme="1"/>
            <rFont val="Calibri"/>
            <family val="2"/>
            <charset val="1"/>
          </rPr>
          <t>Use VLOOKUP to get course name from reference table</t>
        </r>
      </text>
    </comment>
    <comment ref="H19" authorId="0" shapeId="0" xr:uid="{00000000-0006-0000-0500-00000D000000}">
      <text>
        <r>
          <rPr>
            <sz val="11"/>
            <color theme="1"/>
            <rFont val="Calibri"/>
            <family val="2"/>
            <charset val="1"/>
          </rPr>
          <t>A&gt;=90, B&gt;=80, C&gt;=70, D&gt;=60, F&lt;60</t>
        </r>
      </text>
    </comment>
    <comment ref="I19" authorId="0" shapeId="0" xr:uid="{00000000-0006-0000-0500-00000E000000}">
      <text>
        <r>
          <rPr>
            <sz val="11"/>
            <color theme="1"/>
            <rFont val="Calibri"/>
            <family val="2"/>
            <charset val="1"/>
          </rPr>
          <t>Pass if score &gt;= 60</t>
        </r>
      </text>
    </comment>
    <comment ref="J19" authorId="0" shapeId="0" xr:uid="{00000000-0006-0000-0500-00000F000000}">
      <text>
        <r>
          <rPr>
            <sz val="11"/>
            <color theme="1"/>
            <rFont val="Calibri"/>
            <family val="2"/>
            <charset val="1"/>
          </rPr>
          <t>VLOOKUP or XLOOKUP credits from course table</t>
        </r>
      </text>
    </comment>
    <comment ref="F20" authorId="0" shapeId="0" xr:uid="{00000000-0006-0000-0500-000010000000}">
      <text>
        <r>
          <rPr>
            <sz val="11"/>
            <color theme="1"/>
            <rFont val="Calibri"/>
            <family val="2"/>
            <charset val="1"/>
          </rPr>
          <t>Use PROPER() and TRIM()</t>
        </r>
      </text>
    </comment>
    <comment ref="G20" authorId="0" shapeId="0" xr:uid="{00000000-0006-0000-0500-000011000000}">
      <text>
        <r>
          <rPr>
            <sz val="11"/>
            <color theme="1"/>
            <rFont val="Calibri"/>
            <family val="2"/>
            <charset val="1"/>
          </rPr>
          <t>Use VLOOKUP to get course name from reference table</t>
        </r>
      </text>
    </comment>
    <comment ref="H20" authorId="0" shapeId="0" xr:uid="{00000000-0006-0000-0500-000012000000}">
      <text>
        <r>
          <rPr>
            <sz val="11"/>
            <color theme="1"/>
            <rFont val="Calibri"/>
            <family val="2"/>
            <charset val="1"/>
          </rPr>
          <t>A&gt;=90, B&gt;=80, C&gt;=70, D&gt;=60, F&lt;60</t>
        </r>
      </text>
    </comment>
    <comment ref="I20" authorId="0" shapeId="0" xr:uid="{00000000-0006-0000-0500-000013000000}">
      <text>
        <r>
          <rPr>
            <sz val="11"/>
            <color theme="1"/>
            <rFont val="Calibri"/>
            <family val="2"/>
            <charset val="1"/>
          </rPr>
          <t>Pass if score &gt;= 60</t>
        </r>
      </text>
    </comment>
    <comment ref="J20" authorId="0" shapeId="0" xr:uid="{00000000-0006-0000-0500-000014000000}">
      <text>
        <r>
          <rPr>
            <sz val="11"/>
            <color theme="1"/>
            <rFont val="Calibri"/>
            <family val="2"/>
            <charset val="1"/>
          </rPr>
          <t>VLOOKUP or XLOOKUP credits from course table</t>
        </r>
      </text>
    </comment>
    <comment ref="F21" authorId="0" shapeId="0" xr:uid="{00000000-0006-0000-0500-000015000000}">
      <text>
        <r>
          <rPr>
            <sz val="11"/>
            <color theme="1"/>
            <rFont val="Calibri"/>
            <family val="2"/>
            <charset val="1"/>
          </rPr>
          <t>Use PROPER() and TRIM()</t>
        </r>
      </text>
    </comment>
    <comment ref="G21" authorId="0" shapeId="0" xr:uid="{00000000-0006-0000-0500-000016000000}">
      <text>
        <r>
          <rPr>
            <sz val="11"/>
            <color theme="1"/>
            <rFont val="Calibri"/>
            <family val="2"/>
            <charset val="1"/>
          </rPr>
          <t>Use VLOOKUP to get course name from reference table</t>
        </r>
      </text>
    </comment>
    <comment ref="H21" authorId="0" shapeId="0" xr:uid="{00000000-0006-0000-0500-000017000000}">
      <text>
        <r>
          <rPr>
            <sz val="11"/>
            <color theme="1"/>
            <rFont val="Calibri"/>
            <family val="2"/>
            <charset val="1"/>
          </rPr>
          <t>A&gt;=90, B&gt;=80, C&gt;=70, D&gt;=60, F&lt;60</t>
        </r>
      </text>
    </comment>
    <comment ref="I21" authorId="0" shapeId="0" xr:uid="{00000000-0006-0000-0500-000018000000}">
      <text>
        <r>
          <rPr>
            <sz val="11"/>
            <color theme="1"/>
            <rFont val="Calibri"/>
            <family val="2"/>
            <charset val="1"/>
          </rPr>
          <t>Pass if score &gt;= 60</t>
        </r>
      </text>
    </comment>
    <comment ref="J21" authorId="0" shapeId="0" xr:uid="{00000000-0006-0000-0500-000019000000}">
      <text>
        <r>
          <rPr>
            <sz val="11"/>
            <color theme="1"/>
            <rFont val="Calibri"/>
            <family val="2"/>
            <charset val="1"/>
          </rPr>
          <t>VLOOKUP or XLOOKUP credits from course table</t>
        </r>
      </text>
    </comment>
  </commentList>
</comments>
</file>

<file path=xl/sharedStrings.xml><?xml version="1.0" encoding="utf-8"?>
<sst xmlns="http://schemas.openxmlformats.org/spreadsheetml/2006/main" count="548" uniqueCount="435">
  <si>
    <t>MODULE 1: Understanding Data Types</t>
  </si>
  <si>
    <t>Why Data Types Matter:</t>
  </si>
  <si>
    <t>Excel stores data differently based on type. A number stored as text won't calculate. A date stored wrong won't sort. Master this first!</t>
  </si>
  <si>
    <t>📊 THE FOUR CORE TYPES:</t>
  </si>
  <si>
    <t>Type</t>
  </si>
  <si>
    <t>Example</t>
  </si>
  <si>
    <t>Stored As</t>
  </si>
  <si>
    <t>Common Pitfalls</t>
  </si>
  <si>
    <t>NUMBER</t>
  </si>
  <si>
    <t>42, 3.14, -100</t>
  </si>
  <si>
    <t>Numeric value</t>
  </si>
  <si>
    <t>Leading zeros stripped, commas break it</t>
  </si>
  <si>
    <t>TEXT</t>
  </si>
  <si>
    <t>"Hello", "A001"</t>
  </si>
  <si>
    <t>String</t>
  </si>
  <si>
    <t>Numbers-as-text won't calculate</t>
  </si>
  <si>
    <t>DATE</t>
  </si>
  <si>
    <t>1/15/2025</t>
  </si>
  <si>
    <t>Serial number (45672)</t>
  </si>
  <si>
    <t>Text dates don't sort chronologically</t>
  </si>
  <si>
    <t>BOOLEAN</t>
  </si>
  <si>
    <t>TRUE, FALSE</t>
  </si>
  <si>
    <t>1 or 0</t>
  </si>
  <si>
    <t>Text "TRUE" ≠ Boolean TRUE</t>
  </si>
  <si>
    <t>🎮 INTERACTIVE: What type is each value?</t>
  </si>
  <si>
    <t>Value</t>
  </si>
  <si>
    <t>Your Answer</t>
  </si>
  <si>
    <t>Check</t>
  </si>
  <si>
    <t>Hint</t>
  </si>
  <si>
    <t>12345</t>
  </si>
  <si>
    <t>Use TYPE() function: 1=Number</t>
  </si>
  <si>
    <t>"00123"</t>
  </si>
  <si>
    <t>Leading zero preserved = stored as text</t>
  </si>
  <si>
    <t>1/1/2025</t>
  </si>
  <si>
    <t>Dates are numbers formatted as dates</t>
  </si>
  <si>
    <t>TRUE</t>
  </si>
  <si>
    <t>Logical values: TRUE or FALSE</t>
  </si>
  <si>
    <t>"3.14"</t>
  </si>
  <si>
    <t>Quotes indicate text storage</t>
  </si>
  <si>
    <t>🔧 TOOL: The TYPE() Function</t>
  </si>
  <si>
    <t>TYPE() returns a number indicating the data type: 1=Number, 2=Text, 4=Boolean, 16=Error, 64=Array</t>
  </si>
  <si>
    <t>Formula</t>
  </si>
  <si>
    <t>Result</t>
  </si>
  <si>
    <t>Meaning</t>
  </si>
  <si>
    <t>Formula Revealed</t>
  </si>
  <si>
    <t>Hello</t>
  </si>
  <si>
    <t>✏️ PRACTICE: Write TYPE() formulas</t>
  </si>
  <si>
    <t>Test Value</t>
  </si>
  <si>
    <t>Your TYPE() Formula</t>
  </si>
  <si>
    <t>Expected Result</t>
  </si>
  <si>
    <t>1 (Date = Number)</t>
  </si>
  <si>
    <t>Product-001</t>
  </si>
  <si>
    <t>2 (Text)</t>
  </si>
  <si>
    <t>MODULE 2: Data Cleanup Functions</t>
  </si>
  <si>
    <t>The Problem: Real-world data is MESSY</t>
  </si>
  <si>
    <t>Names with extra spaces, numbers stored as text, inconsistent formatting. Before analysis, you MUST clean. These functions are your toolkit.</t>
  </si>
  <si>
    <t>🧰 CLEANUP TOOLKIT:</t>
  </si>
  <si>
    <t>Function</t>
  </si>
  <si>
    <t>Purpose</t>
  </si>
  <si>
    <t>TRIM()</t>
  </si>
  <si>
    <t>Remove extra spaces</t>
  </si>
  <si>
    <t>CLEAN()</t>
  </si>
  <si>
    <t>Remove non-printable chars</t>
  </si>
  <si>
    <t>UPPER()</t>
  </si>
  <si>
    <t>Convert to uppercase</t>
  </si>
  <si>
    <t>HELLO</t>
  </si>
  <si>
    <t>LOWER()</t>
  </si>
  <si>
    <t>Convert to lowercase</t>
  </si>
  <si>
    <t>hello</t>
  </si>
  <si>
    <t>PROPER()</t>
  </si>
  <si>
    <t>Title case</t>
  </si>
  <si>
    <t>VALUE()</t>
  </si>
  <si>
    <t>Text to number</t>
  </si>
  <si>
    <t>TEXT()</t>
  </si>
  <si>
    <t>Number to formatted text</t>
  </si>
  <si>
    <t>LEFT()</t>
  </si>
  <si>
    <t>Extract from left</t>
  </si>
  <si>
    <t>RIGHT()</t>
  </si>
  <si>
    <t>Extract from right</t>
  </si>
  <si>
    <t>MID()</t>
  </si>
  <si>
    <t>Extract from middle</t>
  </si>
  <si>
    <t>LEN()</t>
  </si>
  <si>
    <t>Count characters</t>
  </si>
  <si>
    <t>SUBSTITUTE()</t>
  </si>
  <si>
    <t>Replace text</t>
  </si>
  <si>
    <t>a_b</t>
  </si>
  <si>
    <t>🎮 CHALLENGE: Clean This Messy Dataset!</t>
  </si>
  <si>
    <t>Raw (Messy) Data</t>
  </si>
  <si>
    <t>Your Cleanup Formula</t>
  </si>
  <si>
    <t>Expected Clean Result</t>
  </si>
  <si>
    <t xml:space="preserve">  john smith  </t>
  </si>
  <si>
    <t>John Smith</t>
  </si>
  <si>
    <t>MARY JOHNSON</t>
  </si>
  <si>
    <t>Mary Johnson</t>
  </si>
  <si>
    <t xml:space="preserve">  123.45  </t>
  </si>
  <si>
    <t>123.45</t>
  </si>
  <si>
    <t>product-ABC-001</t>
  </si>
  <si>
    <t>ABC</t>
  </si>
  <si>
    <t xml:space="preserve">  NEW YORK CITY  </t>
  </si>
  <si>
    <t>New York City</t>
  </si>
  <si>
    <t>📋 SCENARIO: Student Email Cleanup</t>
  </si>
  <si>
    <t>You receive a list of student emails. Create a formula to extract just the username (before @).</t>
  </si>
  <si>
    <t>Your Formula</t>
  </si>
  <si>
    <t>jsmith@utah.edu</t>
  </si>
  <si>
    <t>jsmith</t>
  </si>
  <si>
    <t>mary.jones@utah.edu</t>
  </si>
  <si>
    <t>mary.jones</t>
  </si>
  <si>
    <t>student123@utah.edu</t>
  </si>
  <si>
    <t>student123</t>
  </si>
  <si>
    <t>MODULE 3: VLOOKUP &amp; XLOOKUP</t>
  </si>
  <si>
    <t>The Power of Lookups: Connect data across tables!</t>
  </si>
  <si>
    <t>📖 VLOOKUP Syntax:</t>
  </si>
  <si>
    <t>VLOOKUP(lookup_value, table_array, col_index_num, [range_lookup])</t>
  </si>
  <si>
    <t>lookup_value</t>
  </si>
  <si>
    <t>What you're searching for</t>
  </si>
  <si>
    <t>table_array</t>
  </si>
  <si>
    <t>Where to search (lookup column MUST be leftmost)</t>
  </si>
  <si>
    <t>col_index_num</t>
  </si>
  <si>
    <t>Which column to return (1, 2, 3...)</t>
  </si>
  <si>
    <t>range_lookup</t>
  </si>
  <si>
    <t>FALSE = exact match (almost always use this)</t>
  </si>
  <si>
    <t>📊 REFERENCE TABLE: Products</t>
  </si>
  <si>
    <t>Product ID</t>
  </si>
  <si>
    <t>Product Name</t>
  </si>
  <si>
    <t>Category</t>
  </si>
  <si>
    <t>Price</t>
  </si>
  <si>
    <t>Stock</t>
  </si>
  <si>
    <t>P001</t>
  </si>
  <si>
    <t>Laptop Pro</t>
  </si>
  <si>
    <t>Electronics</t>
  </si>
  <si>
    <t>P002</t>
  </si>
  <si>
    <t>Wireless Mouse</t>
  </si>
  <si>
    <t>P003</t>
  </si>
  <si>
    <t>Office Chair</t>
  </si>
  <si>
    <t>Furniture</t>
  </si>
  <si>
    <t>P004</t>
  </si>
  <si>
    <t>USB Cable</t>
  </si>
  <si>
    <t>Accessories</t>
  </si>
  <si>
    <t>P005</t>
  </si>
  <si>
    <t>Monitor 27"</t>
  </si>
  <si>
    <t>🎮 VLOOKUP PRACTICE:</t>
  </si>
  <si>
    <t>Look up Product ID</t>
  </si>
  <si>
    <t>Your VLOOKUP Formula</t>
  </si>
  <si>
    <t>Should Return</t>
  </si>
  <si>
    <t>🚀 XLOOKUP - The Modern Alternative (Excel 365+)</t>
  </si>
  <si>
    <t>XLOOKUP(lookup_value, lookup_array, return_array, [if_not_found], [match_mode])</t>
  </si>
  <si>
    <t>Why XLOOKUP is better:</t>
  </si>
  <si>
    <t>✓ Lookup column can be anywhere (not just leftmost)</t>
  </si>
  <si>
    <t>✓ Can look left or right</t>
  </si>
  <si>
    <t>✓ Built-in error handling with if_not_found</t>
  </si>
  <si>
    <t>✓ Simpler syntax - no column numbers</t>
  </si>
  <si>
    <t>🎮 XLOOKUP PRACTICE:</t>
  </si>
  <si>
    <t>Find by Name</t>
  </si>
  <si>
    <t>Your XLOOKUP Formula</t>
  </si>
  <si>
    <t>Should Return Price</t>
  </si>
  <si>
    <t>MODULE 4: Conditional Logic</t>
  </si>
  <si>
    <t>📖 IF() - The Foundation</t>
  </si>
  <si>
    <t>IF(logical_test, value_if_true, value_if_false)</t>
  </si>
  <si>
    <t>Example: =IF(A1&gt;100, "High", "Low")</t>
  </si>
  <si>
    <t>Score</t>
  </si>
  <si>
    <t>📖 Nested IF - Multiple Conditions</t>
  </si>
  <si>
    <t>IF(test1, result1, IF(test2, result2, IF(test3, result3, else_result)))</t>
  </si>
  <si>
    <t>Grade Formula (Nested)</t>
  </si>
  <si>
    <t>Grade</t>
  </si>
  <si>
    <t>🚀 IFS() - Cleaner Multiple Conditions (Excel 365+)</t>
  </si>
  <si>
    <t>IFS(test1, value1, test2, value2, test3, value3, TRUE, default)</t>
  </si>
  <si>
    <t>IFS Formula</t>
  </si>
  <si>
    <t>📖 AND() &amp; OR() - Combine Conditions</t>
  </si>
  <si>
    <t>AND(test1, test2, ...)</t>
  </si>
  <si>
    <t>TRUE only if ALL conditions are true</t>
  </si>
  <si>
    <t>OR(test1, test2, ...)</t>
  </si>
  <si>
    <t>TRUE if ANY condition is true</t>
  </si>
  <si>
    <t>Example: Bonus eligibility (Sales ≥ 50000 AND Years ≥ 2)</t>
  </si>
  <si>
    <t>Sales</t>
  </si>
  <si>
    <t>Years</t>
  </si>
  <si>
    <t>Bonus Formula</t>
  </si>
  <si>
    <t>Eligible?</t>
  </si>
  <si>
    <t>🎮 PRACTICE CHALLENGES:</t>
  </si>
  <si>
    <t>1. Write an IF formula: If cell B44 &gt; 100, return 'Over Budget', else 'OK'</t>
  </si>
  <si>
    <t>2. Write an IFS formula for shipping: &lt;2lbs='$5', &lt;5lbs='$10', else '$20'</t>
  </si>
  <si>
    <t>3. Order qualifies for free shipping if: Total &gt; $100 OR Customer is Premium</t>
  </si>
  <si>
    <t>Total:</t>
  </si>
  <si>
    <t>Premium:</t>
  </si>
  <si>
    <t>Yes</t>
  </si>
  <si>
    <t>FINAL CHALLENGE: Student Grade Management System</t>
  </si>
  <si>
    <t>🎯 Scenario: Build a complete grade calculation system using everything you've learned!</t>
  </si>
  <si>
    <t>📊 COURSE REFERENCE TABLE</t>
  </si>
  <si>
    <t>Course Code</t>
  </si>
  <si>
    <t>Course Name</t>
  </si>
  <si>
    <t>Credits</t>
  </si>
  <si>
    <t>Department</t>
  </si>
  <si>
    <t>CS101</t>
  </si>
  <si>
    <t>Intro to Programming</t>
  </si>
  <si>
    <t>Computer Science</t>
  </si>
  <si>
    <t>MATH201</t>
  </si>
  <si>
    <t>Calculus II</t>
  </si>
  <si>
    <t>Mathematics</t>
  </si>
  <si>
    <t>ENG100</t>
  </si>
  <si>
    <t>English Composition</t>
  </si>
  <si>
    <t>English</t>
  </si>
  <si>
    <t>PHYS150</t>
  </si>
  <si>
    <t>Physics I</t>
  </si>
  <si>
    <t>Physics</t>
  </si>
  <si>
    <t>HIST110</t>
  </si>
  <si>
    <t>World History</t>
  </si>
  <si>
    <t>History</t>
  </si>
  <si>
    <t>📋 STUDENT GRADES - Complete the formulas!</t>
  </si>
  <si>
    <t>Student ID</t>
  </si>
  <si>
    <t>Student Name</t>
  </si>
  <si>
    <t>Raw Score</t>
  </si>
  <si>
    <t>Clean Name</t>
  </si>
  <si>
    <t>Letter Grade</t>
  </si>
  <si>
    <t>Pass/Fail</t>
  </si>
  <si>
    <t>S001</t>
  </si>
  <si>
    <t xml:space="preserve">  john SMITH  </t>
  </si>
  <si>
    <t>S002</t>
  </si>
  <si>
    <t>MARY johnson</t>
  </si>
  <si>
    <t>S003</t>
  </si>
  <si>
    <t xml:space="preserve">  bob WILLIAMS  </t>
  </si>
  <si>
    <t>S004</t>
  </si>
  <si>
    <t>alice BROWN</t>
  </si>
  <si>
    <t>S005</t>
  </si>
  <si>
    <t xml:space="preserve">  CHARLIE davis</t>
  </si>
  <si>
    <t>📝 YOUR TASKS:</t>
  </si>
  <si>
    <t>1. Column F (Clean Name): Use PROPER() and TRIM() to fix the messy names</t>
  </si>
  <si>
    <t>2. Column G (Course Name): Use VLOOKUP to get course name from the reference table</t>
  </si>
  <si>
    <t>3. Column H (Letter Grade): Use IF or IFS - A≥90, B≥80, C≥70, D≥60, F&lt;60</t>
  </si>
  <si>
    <t>4. Column I (Pass/Fail): Use IF - 'Pass' if score ≥ 60, else 'Fail'</t>
  </si>
  <si>
    <t>5. Column J (Credits): Use VLOOKUP or XLOOKUP to get credits from course table</t>
  </si>
  <si>
    <t>💡 SOLUTION CHECK - Expected Results:</t>
  </si>
  <si>
    <t>Student</t>
  </si>
  <si>
    <t>Course</t>
  </si>
  <si>
    <t>Status</t>
  </si>
  <si>
    <t>B</t>
  </si>
  <si>
    <t>Pass</t>
  </si>
  <si>
    <t>A</t>
  </si>
  <si>
    <t>Bob Williams</t>
  </si>
  <si>
    <t>D</t>
  </si>
  <si>
    <t>Alice Brown</t>
  </si>
  <si>
    <t>C</t>
  </si>
  <si>
    <t>Charlie Davis</t>
  </si>
  <si>
    <t>F</t>
  </si>
  <si>
    <t>Fail</t>
  </si>
  <si>
    <t>🎉 Congratulations on completing the Excel Skills Bootcamp!</t>
  </si>
  <si>
    <t>MODULE 6: Conditional Aggregation - SUMIF, COUNTIF, AVERAGEIF</t>
  </si>
  <si>
    <t>Aggregate data based on conditions - essential for reporting!</t>
  </si>
  <si>
    <t>📖 FUNCTION SYNTAX:</t>
  </si>
  <si>
    <t>SUMIF(range, criteria, [sum_range])</t>
  </si>
  <si>
    <t>Sum values where condition is met</t>
  </si>
  <si>
    <t>COUNTIF(range, criteria)</t>
  </si>
  <si>
    <t>Count cells where condition is met</t>
  </si>
  <si>
    <t>AVERAGEIF(range, criteria, [average_range])</t>
  </si>
  <si>
    <t>Average values where condition is met</t>
  </si>
  <si>
    <t>SUMIFS(sum_range, criteria_range1, criteria1, ...)</t>
  </si>
  <si>
    <t>Sum with MULTIPLE conditions</t>
  </si>
  <si>
    <t>📊 SALES DATA:</t>
  </si>
  <si>
    <t>Order ID</t>
  </si>
  <si>
    <t>Region</t>
  </si>
  <si>
    <t>Product</t>
  </si>
  <si>
    <t>Amount</t>
  </si>
  <si>
    <t>Quantity</t>
  </si>
  <si>
    <t>ORD001</t>
  </si>
  <si>
    <t>East</t>
  </si>
  <si>
    <t>Laptop</t>
  </si>
  <si>
    <t>ORD002</t>
  </si>
  <si>
    <t>West</t>
  </si>
  <si>
    <t>Mouse</t>
  </si>
  <si>
    <t>ORD003</t>
  </si>
  <si>
    <t>Keyboard</t>
  </si>
  <si>
    <t>ORD004</t>
  </si>
  <si>
    <t>North</t>
  </si>
  <si>
    <t>ORD005</t>
  </si>
  <si>
    <t>Monitor</t>
  </si>
  <si>
    <t>ORD006</t>
  </si>
  <si>
    <t>ORD007</t>
  </si>
  <si>
    <t>ORD008</t>
  </si>
  <si>
    <t>🔧 EXAMPLES:</t>
  </si>
  <si>
    <t>Task</t>
  </si>
  <si>
    <t>Sum all East sales</t>
  </si>
  <si>
    <t>Count Laptop orders</t>
  </si>
  <si>
    <t>Avg qty for Mouse</t>
  </si>
  <si>
    <t>Sum East Laptops (SUMIFS)</t>
  </si>
  <si>
    <t>Count orders &gt; $100</t>
  </si>
  <si>
    <t>✏️ PRACTICE:</t>
  </si>
  <si>
    <t>Challenge</t>
  </si>
  <si>
    <t>Expected</t>
  </si>
  <si>
    <t>Sum all West region sales</t>
  </si>
  <si>
    <t>Count all Keyboard orders</t>
  </si>
  <si>
    <t>Sum North region, qty &gt; 5</t>
  </si>
  <si>
    <t>MODULE 7: INDEX/MATCH - The Power Lookup</t>
  </si>
  <si>
    <t>More flexible than VLOOKUP - lookup column can be anywhere!</t>
  </si>
  <si>
    <t>📖 THE CONCEPT:</t>
  </si>
  <si>
    <t>INDEX(array, row_num)</t>
  </si>
  <si>
    <t>Returns value at specified position in array</t>
  </si>
  <si>
    <t>MATCH(lookup_value, lookup_array, 0)</t>
  </si>
  <si>
    <t>Returns position of value in array (0 = exact match)</t>
  </si>
  <si>
    <t>Combined:</t>
  </si>
  <si>
    <t>INDEX(return_range, MATCH(lookup_value, lookup_range, 0))</t>
  </si>
  <si>
    <t>📊 EMPLOYEE DATA:</t>
  </si>
  <si>
    <t>Emp ID</t>
  </si>
  <si>
    <t>Name</t>
  </si>
  <si>
    <t>Salary</t>
  </si>
  <si>
    <t>Start Date</t>
  </si>
  <si>
    <t>E101</t>
  </si>
  <si>
    <t>Alice Chen</t>
  </si>
  <si>
    <t>Engineering</t>
  </si>
  <si>
    <t>2020-03-15</t>
  </si>
  <si>
    <t>E102</t>
  </si>
  <si>
    <t>Bob Smith</t>
  </si>
  <si>
    <t>Marketing</t>
  </si>
  <si>
    <t>2019-07-01</t>
  </si>
  <si>
    <t>E103</t>
  </si>
  <si>
    <t>Carol Davis</t>
  </si>
  <si>
    <t>2021-01-10</t>
  </si>
  <si>
    <t>E104</t>
  </si>
  <si>
    <t>Dan Wilson</t>
  </si>
  <si>
    <t>2018-11-20</t>
  </si>
  <si>
    <t>E105</t>
  </si>
  <si>
    <t>Eve Brown</t>
  </si>
  <si>
    <t>2022-05-01</t>
  </si>
  <si>
    <t>🔧 INDEX EXAMPLES:</t>
  </si>
  <si>
    <t>Explanation</t>
  </si>
  <si>
    <t>3rd name in list</t>
  </si>
  <si>
    <t>1st salary</t>
  </si>
  <si>
    <t>🔧 MATCH EXAMPLES:</t>
  </si>
  <si>
    <t>Position of E103</t>
  </si>
  <si>
    <t>Position of Carol</t>
  </si>
  <si>
    <t>🚀 COMBINED INDEX/MATCH:</t>
  </si>
  <si>
    <t>Lookup Value</t>
  </si>
  <si>
    <t>🎯 TWO-WAY LOOKUP (INDEX/MATCH/MATCH):</t>
  </si>
  <si>
    <t>Find salary where Emp ID = E104</t>
  </si>
  <si>
    <t>Result:</t>
  </si>
  <si>
    <t>Get department for E105</t>
  </si>
  <si>
    <t>Get start date for Bob Smith</t>
  </si>
  <si>
    <t>Get salary for employee in row 4</t>
  </si>
  <si>
    <t>MODULE 8: Date &amp; Time Functions</t>
  </si>
  <si>
    <t>Dates are numbers! Jan 1, 1900 = 1. Master date math for business calculations.</t>
  </si>
  <si>
    <t>📖 CORE DATE FUNCTIONS:</t>
  </si>
  <si>
    <t>TODAY()</t>
  </si>
  <si>
    <t>Current date</t>
  </si>
  <si>
    <t>NOW()</t>
  </si>
  <si>
    <t>Current date + time</t>
  </si>
  <si>
    <t>DATE(year,month,day)</t>
  </si>
  <si>
    <t>Create date from parts</t>
  </si>
  <si>
    <t>YEAR(date)</t>
  </si>
  <si>
    <t>Extract year</t>
  </si>
  <si>
    <t>MONTH(date)</t>
  </si>
  <si>
    <t>Extract month (1-12)</t>
  </si>
  <si>
    <t>DAY(date)</t>
  </si>
  <si>
    <t>Extract day (1-31)</t>
  </si>
  <si>
    <t>WEEKDAY(date)</t>
  </si>
  <si>
    <t>Day of week (1=Sun)</t>
  </si>
  <si>
    <t>EOMONTH(date, months)</t>
  </si>
  <si>
    <t>End of month, offset by N months</t>
  </si>
  <si>
    <t>NETWORKDAYS(start,end)</t>
  </si>
  <si>
    <t>Business days between dates</t>
  </si>
  <si>
    <t>WORKDAY(start, days)</t>
  </si>
  <si>
    <t>Add business days to date</t>
  </si>
  <si>
    <t>DATEDIF(start,end,"Y")</t>
  </si>
  <si>
    <t>Difference in years/months/days</t>
  </si>
  <si>
    <t>🔧 LIVE EXAMPLES:</t>
  </si>
  <si>
    <t>Description</t>
  </si>
  <si>
    <t>Today's date</t>
  </si>
  <si>
    <t>Create Jan 15, 2025</t>
  </si>
  <si>
    <t>Year from today</t>
  </si>
  <si>
    <t>Month from today</t>
  </si>
  <si>
    <t>End of this month</t>
  </si>
  <si>
    <t>End of next month</t>
  </si>
  <si>
    <t>90 days from today</t>
  </si>
  <si>
    <t>Weekday (1=Sun)</t>
  </si>
  <si>
    <t>📅 BUSINESS DAYS CALCULATION:</t>
  </si>
  <si>
    <t>End Date</t>
  </si>
  <si>
    <t>Business Days</t>
  </si>
  <si>
    <t>👤 AGE/TENURE CALCULATION (DATEDIF):</t>
  </si>
  <si>
    <t>Birth/Start Date</t>
  </si>
  <si>
    <t>Months</t>
  </si>
  <si>
    <t>Days</t>
  </si>
  <si>
    <t>Formula (Years)</t>
  </si>
  <si>
    <t>🎨 FORMAT DATES WITH TEXT():</t>
  </si>
  <si>
    <t>Format Code</t>
  </si>
  <si>
    <t>"mmm-yyyy"</t>
  </si>
  <si>
    <t>"dddd"</t>
  </si>
  <si>
    <t>"mmmm d, yyyy"</t>
  </si>
  <si>
    <t>"yyyy-mm-dd"</t>
  </si>
  <si>
    <t>How many days until Dec 31, 2025?</t>
  </si>
  <si>
    <t>Hover C for hint</t>
  </si>
  <si>
    <t>What day of week is Jan 1, 2026?</t>
  </si>
  <si>
    <t>First day of next month</t>
  </si>
  <si>
    <t>MODULE 9: Error Handling &amp; Data Validation</t>
  </si>
  <si>
    <t>Build bulletproof formulas that handle bad data gracefully!</t>
  </si>
  <si>
    <t>📖 COMMON EXCEL ERRORS:</t>
  </si>
  <si>
    <t>Error</t>
  </si>
  <si>
    <t>Cause</t>
  </si>
  <si>
    <t>Division by zero</t>
  </si>
  <si>
    <t>Wrong data type</t>
  </si>
  <si>
    <t>Invalid cell reference</t>
  </si>
  <si>
    <t>(deleted cell reference)</t>
  </si>
  <si>
    <t>Value not found</t>
  </si>
  <si>
    <t>VLOOKUP with no match</t>
  </si>
  <si>
    <t>Unrecognized formula</t>
  </si>
  <si>
    <t>Invalid number</t>
  </si>
  <si>
    <t>↑ These are REAL errors shown for educational purposes</t>
  </si>
  <si>
    <t>🛡️ IFERROR - Catch All Errors:</t>
  </si>
  <si>
    <t>IFERROR(formula, value_if_error)</t>
  </si>
  <si>
    <t>Scenario</t>
  </si>
  <si>
    <t>With IFERROR</t>
  </si>
  <si>
    <t>Divide 10 by 0</t>
  </si>
  <si>
    <t>Safe division</t>
  </si>
  <si>
    <t>🔍 DATA CHECKING FUNCTIONS:</t>
  </si>
  <si>
    <t>ISBLANK(cell)</t>
  </si>
  <si>
    <t>TRUE if cell is empty</t>
  </si>
  <si>
    <t>ISNUMBER(cell)</t>
  </si>
  <si>
    <t>TRUE if cell contains number</t>
  </si>
  <si>
    <t>ISTEXT(cell)</t>
  </si>
  <si>
    <t>TRUE if cell contains text</t>
  </si>
  <si>
    <t>ISERROR(cell)</t>
  </si>
  <si>
    <t>TRUE if cell contains any error</t>
  </si>
  <si>
    <t>ISNA(cell)</t>
  </si>
  <si>
    <t>TRUE if cell contains #N/A</t>
  </si>
  <si>
    <t>ISNUMBER?</t>
  </si>
  <si>
    <t>ISTEXT?</t>
  </si>
  <si>
    <t>ISBLANK?</t>
  </si>
  <si>
    <t>💡 COMBINING CHECKS WITH IF:</t>
  </si>
  <si>
    <t>Only calculate if cell has a number:</t>
  </si>
  <si>
    <t>IF(ISNUMBER(A1), A1*2, "Enter a number")</t>
  </si>
  <si>
    <t>Calculate only if not blank:</t>
  </si>
  <si>
    <t>IF(ISBLANK(A1), "", A1*1.1)</t>
  </si>
  <si>
    <t xml:space="preserve">    John  Doe  </t>
  </si>
  <si>
    <t>john doe</t>
  </si>
  <si>
    <t>Input</t>
  </si>
  <si>
    <t>Sample</t>
  </si>
  <si>
    <t>Sample~~!</t>
  </si>
  <si>
    <t>Exepcted Value</t>
  </si>
  <si>
    <t>Hint: substitute with empty space</t>
  </si>
  <si>
    <t>Make Excel Think: IF, IFS, AND, 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</si>
</sst>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13" x14ac:knownFonts="1">
    <font>
      <sz val="11"/>
      <color theme="1"/>
      <name val="Calibri"/>
      <family val="2"/>
      <charset val="1"/>
    </font>
    <font>
      <b/>
      <sz val="14"/>
      <color rgb="FF1F4E79"/>
      <name val="Cambria"/>
      <family val="1"/>
    </font>
    <font>
      <b/>
      <sz val="11"/>
      <name val="Cambria"/>
      <family val="1"/>
    </font>
    <font>
      <b/>
      <sz val="14"/>
      <color rgb="FF27AE60"/>
      <name val="Cambria"/>
      <family val="1"/>
    </font>
    <font>
      <b/>
      <sz val="12"/>
      <color rgb="FFFFFFFF"/>
      <name val="Cambria"/>
      <family val="1"/>
    </font>
    <font>
      <i/>
      <sz val="10"/>
      <color rgb="FF666666"/>
      <name val="Cambria"/>
      <family val="1"/>
    </font>
    <font>
      <sz val="10"/>
      <color rgb="FF7D3C98"/>
      <name val="Consolas"/>
      <family val="3"/>
    </font>
    <font>
      <sz val="11"/>
      <name val="Consolas"/>
      <family val="3"/>
    </font>
    <font>
      <b/>
      <sz val="11"/>
      <name val="Consolas"/>
      <family val="3"/>
    </font>
    <font>
      <sz val="10"/>
      <name val="Consolas"/>
      <family val="3"/>
    </font>
    <font>
      <b/>
      <sz val="11"/>
      <color rgb="FFFF0000"/>
      <name val="Cambria"/>
      <family val="1"/>
    </font>
    <font>
      <sz val="10"/>
      <name val="Consolas"/>
      <family val="3"/>
    </font>
    <font>
      <i/>
      <sz val="9"/>
      <color rgb="FF88888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F2F3F4"/>
        <bgColor rgb="FFFFFFFF"/>
      </patternFill>
    </fill>
    <fill>
      <patternFill patternType="solid">
        <fgColor rgb="FFE8DAEF"/>
        <bgColor rgb="FFF2F3F4"/>
      </patternFill>
    </fill>
    <fill>
      <patternFill patternType="solid">
        <fgColor rgb="FFFFE0B2"/>
        <bgColor rgb="FFFFF9C4"/>
      </patternFill>
    </fill>
    <fill>
      <patternFill patternType="solid">
        <fgColor rgb="FFD5F5E3"/>
        <bgColor rgb="FFCCFFFF"/>
      </patternFill>
    </fill>
    <fill>
      <patternFill patternType="solid">
        <fgColor rgb="FFFFFF00"/>
        <bgColor rgb="FFFFFF99"/>
      </patternFill>
    </fill>
    <fill>
      <patternFill patternType="solid">
        <fgColor rgb="FFFFFF00"/>
        <bgColor rgb="FFFFF9C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 vertical="center"/>
    </xf>
    <xf numFmtId="0" fontId="2" fillId="0" borderId="1" xfId="0" applyFont="1" applyBorder="1"/>
    <xf numFmtId="0" fontId="0" fillId="0" borderId="1" xfId="0" applyBorder="1"/>
    <xf numFmtId="0" fontId="2" fillId="3" borderId="0" xfId="0" applyFont="1" applyFill="1"/>
    <xf numFmtId="0" fontId="5" fillId="0" borderId="0" xfId="0" applyFont="1"/>
    <xf numFmtId="0" fontId="6" fillId="4" borderId="1" xfId="0" applyFont="1" applyFill="1" applyBorder="1"/>
    <xf numFmtId="0" fontId="0" fillId="5" borderId="1" xfId="0" applyFill="1" applyBorder="1"/>
    <xf numFmtId="0" fontId="7" fillId="0" borderId="0" xfId="0" applyFont="1"/>
    <xf numFmtId="0" fontId="2" fillId="6" borderId="0" xfId="0" applyFont="1" applyFill="1"/>
    <xf numFmtId="0" fontId="8" fillId="0" borderId="0" xfId="0" applyFont="1"/>
    <xf numFmtId="0" fontId="9" fillId="0" borderId="0" xfId="0" applyFont="1"/>
    <xf numFmtId="164" fontId="0" fillId="0" borderId="1" xfId="0" applyNumberFormat="1" applyBorder="1"/>
    <xf numFmtId="164" fontId="0" fillId="0" borderId="0" xfId="0" applyNumberForma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0" fillId="0" borderId="0" xfId="0"/>
    <xf numFmtId="0" fontId="0" fillId="0" borderId="0" xfId="0" applyAlignment="1">
      <alignment wrapText="1"/>
    </xf>
    <xf numFmtId="0" fontId="4" fillId="2" borderId="0" xfId="0" applyFont="1" applyFill="1" applyAlignment="1">
      <alignment horizontal="center" vertical="center"/>
    </xf>
    <xf numFmtId="14" fontId="0" fillId="0" borderId="0" xfId="0" applyNumberFormat="1" applyAlignment="1">
      <alignment horizontal="left"/>
    </xf>
    <xf numFmtId="0" fontId="0" fillId="0" borderId="1" xfId="0" applyBorder="1" applyAlignment="1">
      <alignment horizontal="center"/>
    </xf>
    <xf numFmtId="49" fontId="0" fillId="0" borderId="1" xfId="0" quotePrefix="1" applyNumberFormat="1" applyBorder="1" applyAlignment="1">
      <alignment horizontal="center"/>
    </xf>
    <xf numFmtId="0" fontId="0" fillId="7" borderId="1" xfId="0" applyFill="1" applyBorder="1"/>
    <xf numFmtId="0" fontId="0" fillId="8" borderId="0" xfId="0" applyFill="1"/>
    <xf numFmtId="0" fontId="0" fillId="8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7D3C98"/>
      <rgbColor rgb="FFFFF9C4"/>
      <rgbColor rgb="FFF2F3F4"/>
      <rgbColor rgb="FF660066"/>
      <rgbColor rgb="FFFF8080"/>
      <rgbColor rgb="FF0066CC"/>
      <rgbColor rgb="FFE8DAE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5F5E3"/>
      <rgbColor rgb="FFFFFF99"/>
      <rgbColor rgb="FF99CCFF"/>
      <rgbColor rgb="FFFF99CC"/>
      <rgbColor rgb="FFCC99FF"/>
      <rgbColor rgb="FFFFE0B2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27AE60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36"/>
  <sheetViews>
    <sheetView tabSelected="1" zoomScaleNormal="100" workbookViewId="0"/>
  </sheetViews>
  <sheetFormatPr defaultColWidth="8.6328125" defaultRowHeight="14.5" x14ac:dyDescent="0.35"/>
  <cols>
    <col min="2" max="5" width="20" customWidth="1"/>
    <col min="6" max="6" width="28" customWidth="1"/>
  </cols>
  <sheetData>
    <row r="2" spans="2:9" ht="15" customHeight="1" x14ac:dyDescent="0.35">
      <c r="B2" s="22" t="s">
        <v>0</v>
      </c>
      <c r="C2" s="20"/>
      <c r="D2" s="20"/>
      <c r="E2" s="20"/>
      <c r="F2" s="20"/>
      <c r="G2" s="20"/>
      <c r="H2" s="20"/>
      <c r="I2" s="20"/>
    </row>
    <row r="4" spans="2:9" ht="17.25" customHeight="1" x14ac:dyDescent="0.35">
      <c r="B4" s="1" t="s">
        <v>1</v>
      </c>
    </row>
    <row r="5" spans="2:9" ht="15" customHeight="1" x14ac:dyDescent="0.35">
      <c r="B5" s="21" t="s">
        <v>2</v>
      </c>
      <c r="C5" s="20"/>
      <c r="D5" s="20"/>
      <c r="E5" s="20"/>
      <c r="F5" s="20"/>
      <c r="G5" s="20"/>
      <c r="H5" s="20"/>
      <c r="I5" s="20"/>
    </row>
    <row r="7" spans="2:9" ht="15" customHeight="1" x14ac:dyDescent="0.35">
      <c r="B7" s="2" t="s">
        <v>3</v>
      </c>
    </row>
    <row r="8" spans="2:9" ht="15" customHeight="1" x14ac:dyDescent="0.35">
      <c r="B8" s="4" t="s">
        <v>4</v>
      </c>
      <c r="C8" s="4" t="s">
        <v>5</v>
      </c>
      <c r="D8" s="4" t="s">
        <v>6</v>
      </c>
      <c r="E8" s="4" t="s">
        <v>7</v>
      </c>
    </row>
    <row r="9" spans="2:9" ht="15" customHeight="1" x14ac:dyDescent="0.35">
      <c r="B9" s="5" t="s">
        <v>8</v>
      </c>
      <c r="C9" s="6" t="s">
        <v>9</v>
      </c>
      <c r="D9" s="6" t="s">
        <v>10</v>
      </c>
      <c r="E9" s="6" t="s">
        <v>11</v>
      </c>
    </row>
    <row r="10" spans="2:9" ht="15" customHeight="1" x14ac:dyDescent="0.35">
      <c r="B10" s="5" t="s">
        <v>12</v>
      </c>
      <c r="C10" s="6" t="s">
        <v>13</v>
      </c>
      <c r="D10" s="6" t="s">
        <v>14</v>
      </c>
      <c r="E10" s="6" t="s">
        <v>15</v>
      </c>
    </row>
    <row r="11" spans="2:9" ht="15" customHeight="1" x14ac:dyDescent="0.35">
      <c r="B11" s="5" t="s">
        <v>16</v>
      </c>
      <c r="C11" s="6" t="s">
        <v>17</v>
      </c>
      <c r="D11" s="6" t="s">
        <v>18</v>
      </c>
      <c r="E11" s="6" t="s">
        <v>19</v>
      </c>
    </row>
    <row r="12" spans="2:9" ht="15" customHeight="1" x14ac:dyDescent="0.35">
      <c r="B12" s="5" t="s">
        <v>20</v>
      </c>
      <c r="C12" s="6" t="s">
        <v>21</v>
      </c>
      <c r="D12" s="6" t="s">
        <v>22</v>
      </c>
      <c r="E12" s="6" t="s">
        <v>23</v>
      </c>
    </row>
    <row r="15" spans="2:9" ht="17.25" customHeight="1" x14ac:dyDescent="0.35">
      <c r="B15" s="1" t="s">
        <v>24</v>
      </c>
    </row>
    <row r="16" spans="2:9" ht="15" customHeight="1" x14ac:dyDescent="0.35">
      <c r="B16" s="7" t="s">
        <v>25</v>
      </c>
      <c r="C16" s="7" t="s">
        <v>26</v>
      </c>
      <c r="D16" s="7" t="s">
        <v>27</v>
      </c>
      <c r="E16" s="7" t="s">
        <v>28</v>
      </c>
    </row>
    <row r="17" spans="2:6" ht="15" customHeight="1" x14ac:dyDescent="0.35">
      <c r="B17" s="6" t="s">
        <v>29</v>
      </c>
      <c r="C17" s="26"/>
      <c r="D17" s="6" t="str">
        <f>IF(C17="","",IF(C17="NUMBER","✓ Correct","✗ Try again"))</f>
        <v/>
      </c>
      <c r="E17" s="8" t="s">
        <v>30</v>
      </c>
    </row>
    <row r="18" spans="2:6" ht="15" customHeight="1" x14ac:dyDescent="0.35">
      <c r="B18" s="6" t="s">
        <v>31</v>
      </c>
      <c r="C18" s="26"/>
      <c r="D18" s="6" t="str">
        <f>IF(C18="","",IF(C18="TEXT","✓ Correct","✗ Try again"))</f>
        <v/>
      </c>
      <c r="E18" s="8" t="s">
        <v>32</v>
      </c>
    </row>
    <row r="19" spans="2:6" ht="15" customHeight="1" x14ac:dyDescent="0.35">
      <c r="B19" s="6" t="s">
        <v>33</v>
      </c>
      <c r="C19" s="26"/>
      <c r="D19" s="6" t="str">
        <f>IF(C19="","",IF(C19="DATE","✓ Correct","✗ Try again"))</f>
        <v/>
      </c>
      <c r="E19" s="8" t="s">
        <v>34</v>
      </c>
    </row>
    <row r="20" spans="2:6" ht="15" customHeight="1" x14ac:dyDescent="0.35">
      <c r="B20" s="6" t="s">
        <v>35</v>
      </c>
      <c r="C20" s="26"/>
      <c r="D20" s="6" t="str">
        <f>IF(C20="","",IF(C20="BOOLEAN","✓ Correct","✗ Try again"))</f>
        <v/>
      </c>
      <c r="E20" s="8" t="s">
        <v>36</v>
      </c>
    </row>
    <row r="21" spans="2:6" ht="15" customHeight="1" x14ac:dyDescent="0.35">
      <c r="B21" s="6" t="s">
        <v>37</v>
      </c>
      <c r="C21" s="26"/>
      <c r="D21" s="6" t="str">
        <f>IF(C21="","",IF(C21="TEXT","✓ Correct","✗ Try again"))</f>
        <v/>
      </c>
      <c r="E21" s="8" t="s">
        <v>38</v>
      </c>
    </row>
    <row r="24" spans="2:6" ht="17.25" customHeight="1" x14ac:dyDescent="0.35">
      <c r="B24" s="1" t="s">
        <v>39</v>
      </c>
    </row>
    <row r="25" spans="2:6" ht="15" customHeight="1" x14ac:dyDescent="0.35">
      <c r="B25" s="8" t="s">
        <v>40</v>
      </c>
    </row>
    <row r="27" spans="2:6" ht="15" customHeight="1" x14ac:dyDescent="0.35">
      <c r="B27" s="7" t="s">
        <v>25</v>
      </c>
      <c r="C27" s="7" t="s">
        <v>41</v>
      </c>
      <c r="D27" s="7" t="s">
        <v>42</v>
      </c>
      <c r="E27" s="7" t="s">
        <v>43</v>
      </c>
      <c r="F27" s="7" t="s">
        <v>44</v>
      </c>
    </row>
    <row r="28" spans="2:6" ht="15" customHeight="1" x14ac:dyDescent="0.35">
      <c r="B28">
        <v>100</v>
      </c>
      <c r="C28">
        <f>TYPE(B28)</f>
        <v>1</v>
      </c>
      <c r="D28">
        <f>TYPE(B28)</f>
        <v>1</v>
      </c>
      <c r="E28" t="str">
        <f>IF(D28=1,"Number",IF(D28=2,"Text",IF(D28=4,"Boolean","Other")))</f>
        <v>Number</v>
      </c>
      <c r="F28" s="9" t="str">
        <f ca="1">_xlfn.FORMULATEXT(D28)</f>
        <v>=TYPE(B28)</v>
      </c>
    </row>
    <row r="29" spans="2:6" ht="15" customHeight="1" x14ac:dyDescent="0.35">
      <c r="B29" t="s">
        <v>45</v>
      </c>
      <c r="C29">
        <f>TYPE(B29)</f>
        <v>2</v>
      </c>
      <c r="D29">
        <f>TYPE(B29)</f>
        <v>2</v>
      </c>
      <c r="E29" t="str">
        <f>IF(D29=1,"Number",IF(D29=2,"Text",IF(D29=4,"Boolean","Other")))</f>
        <v>Text</v>
      </c>
      <c r="F29" s="9" t="str">
        <f ca="1">_xlfn.FORMULATEXT(D29)</f>
        <v>=TYPE(B29)</v>
      </c>
    </row>
    <row r="30" spans="2:6" ht="15" customHeight="1" x14ac:dyDescent="0.35">
      <c r="B30" t="b">
        <f>TRUE()</f>
        <v>1</v>
      </c>
      <c r="C30">
        <f>TYPE(B30)</f>
        <v>4</v>
      </c>
      <c r="D30">
        <f>TYPE(B30)</f>
        <v>4</v>
      </c>
      <c r="E30" t="str">
        <f>IF(D30=1,"Number",IF(D30=2,"Text",IF(D30=4,"Boolean","Other")))</f>
        <v>Boolean</v>
      </c>
      <c r="F30" s="9" t="str">
        <f ca="1">_xlfn.FORMULATEXT(D30)</f>
        <v>=TYPE(B30)</v>
      </c>
    </row>
    <row r="33" spans="2:4" ht="17.25" customHeight="1" x14ac:dyDescent="0.35">
      <c r="B33" s="1" t="s">
        <v>46</v>
      </c>
    </row>
    <row r="34" spans="2:4" ht="15" customHeight="1" x14ac:dyDescent="0.35">
      <c r="B34" s="2" t="s">
        <v>47</v>
      </c>
      <c r="C34" s="2" t="s">
        <v>48</v>
      </c>
      <c r="D34" s="2" t="s">
        <v>49</v>
      </c>
    </row>
    <row r="35" spans="2:4" ht="15" customHeight="1" x14ac:dyDescent="0.35">
      <c r="B35" s="23">
        <v>45672</v>
      </c>
      <c r="C35" s="27"/>
      <c r="D35" t="s">
        <v>50</v>
      </c>
    </row>
    <row r="36" spans="2:4" ht="15" customHeight="1" x14ac:dyDescent="0.35">
      <c r="B36" t="s">
        <v>51</v>
      </c>
      <c r="C36" s="27"/>
      <c r="D36" t="s">
        <v>52</v>
      </c>
    </row>
  </sheetData>
  <mergeCells count="2">
    <mergeCell ref="B5:I5"/>
    <mergeCell ref="B2:I2"/>
  </mergeCells>
  <dataValidations count="1">
    <dataValidation type="list" allowBlank="1" sqref="C17:C21" xr:uid="{00000000-0002-0000-0100-000000000000}">
      <formula1>"NUMBER,TEXT,DATE,BOOLEAN"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J39"/>
  <sheetViews>
    <sheetView zoomScaleNormal="100" workbookViewId="0"/>
  </sheetViews>
  <sheetFormatPr defaultColWidth="8.6328125" defaultRowHeight="14.5" x14ac:dyDescent="0.35"/>
  <cols>
    <col min="2" max="4" width="25" customWidth="1"/>
    <col min="5" max="6" width="23.54296875" bestFit="1" customWidth="1"/>
    <col min="7" max="7" width="10.08984375" bestFit="1" customWidth="1"/>
  </cols>
  <sheetData>
    <row r="2" spans="2:10" ht="15" customHeight="1" x14ac:dyDescent="0.35">
      <c r="B2" s="22" t="s">
        <v>53</v>
      </c>
      <c r="C2" s="20"/>
      <c r="D2" s="20"/>
      <c r="E2" s="20"/>
      <c r="F2" s="20"/>
      <c r="G2" s="20"/>
      <c r="H2" s="20"/>
      <c r="I2" s="20"/>
      <c r="J2" s="20"/>
    </row>
    <row r="4" spans="2:10" ht="17.25" customHeight="1" x14ac:dyDescent="0.35">
      <c r="B4" s="1" t="s">
        <v>54</v>
      </c>
    </row>
    <row r="5" spans="2:10" ht="15" customHeight="1" x14ac:dyDescent="0.35">
      <c r="B5" s="21" t="s">
        <v>55</v>
      </c>
      <c r="C5" s="20"/>
      <c r="D5" s="20"/>
      <c r="E5" s="20"/>
      <c r="F5" s="20"/>
      <c r="G5" s="20"/>
      <c r="H5" s="20"/>
      <c r="I5" s="20"/>
      <c r="J5" s="20"/>
    </row>
    <row r="6" spans="2:10" ht="15" customHeight="1" x14ac:dyDescent="0.35">
      <c r="B6" s="20"/>
      <c r="C6" s="20"/>
      <c r="D6" s="20"/>
      <c r="E6" s="20"/>
      <c r="F6" s="20"/>
      <c r="G6" s="20"/>
      <c r="H6" s="20"/>
      <c r="I6" s="20"/>
      <c r="J6" s="20"/>
    </row>
    <row r="8" spans="2:10" ht="15" customHeight="1" x14ac:dyDescent="0.35">
      <c r="B8" s="2" t="s">
        <v>56</v>
      </c>
    </row>
    <row r="9" spans="2:10" ht="15" customHeight="1" x14ac:dyDescent="0.35">
      <c r="B9" s="4" t="s">
        <v>57</v>
      </c>
      <c r="C9" s="4" t="s">
        <v>58</v>
      </c>
      <c r="D9" s="4" t="s">
        <v>429</v>
      </c>
      <c r="E9" s="4" t="s">
        <v>5</v>
      </c>
      <c r="F9" s="4" t="s">
        <v>41</v>
      </c>
    </row>
    <row r="10" spans="2:10" ht="15" customHeight="1" x14ac:dyDescent="0.35">
      <c r="B10" s="5" t="s">
        <v>59</v>
      </c>
      <c r="C10" s="6" t="s">
        <v>60</v>
      </c>
      <c r="D10" s="24" t="s">
        <v>427</v>
      </c>
      <c r="E10" s="24" t="str">
        <f>TRIM(D10)</f>
        <v>John Doe</v>
      </c>
      <c r="F10" s="24" t="str">
        <f ca="1">_xlfn.FORMULATEXT(E10)</f>
        <v>=TRIM(D10)</v>
      </c>
    </row>
    <row r="11" spans="2:10" ht="15" customHeight="1" x14ac:dyDescent="0.35">
      <c r="B11" s="5" t="s">
        <v>61</v>
      </c>
      <c r="C11" s="6" t="s">
        <v>62</v>
      </c>
      <c r="D11" s="24" t="s">
        <v>431</v>
      </c>
      <c r="E11" s="24" t="str">
        <f>CLEAN(D11)</f>
        <v>Sample~~!</v>
      </c>
      <c r="F11" s="24" t="str">
        <f t="shared" ref="F11:F21" ca="1" si="0">_xlfn.FORMULATEXT(E11)</f>
        <v>=CLEAN(D11)</v>
      </c>
    </row>
    <row r="12" spans="2:10" ht="15" customHeight="1" x14ac:dyDescent="0.35">
      <c r="B12" s="5" t="s">
        <v>63</v>
      </c>
      <c r="C12" s="6" t="s">
        <v>64</v>
      </c>
      <c r="D12" s="24" t="s">
        <v>68</v>
      </c>
      <c r="E12" s="24" t="str">
        <f>UPPER(D12)</f>
        <v>HELLO</v>
      </c>
      <c r="F12" s="24" t="str">
        <f t="shared" ca="1" si="0"/>
        <v>=UPPER(D12)</v>
      </c>
    </row>
    <row r="13" spans="2:10" ht="15" customHeight="1" x14ac:dyDescent="0.35">
      <c r="B13" s="5" t="s">
        <v>66</v>
      </c>
      <c r="C13" s="6" t="s">
        <v>67</v>
      </c>
      <c r="D13" s="24" t="s">
        <v>65</v>
      </c>
      <c r="E13" s="24" t="str">
        <f>LOWER(D13)</f>
        <v>hello</v>
      </c>
      <c r="F13" s="24" t="str">
        <f t="shared" ca="1" si="0"/>
        <v>=LOWER(D13)</v>
      </c>
    </row>
    <row r="14" spans="2:10" ht="15" customHeight="1" x14ac:dyDescent="0.35">
      <c r="B14" s="5" t="s">
        <v>69</v>
      </c>
      <c r="C14" s="6" t="s">
        <v>70</v>
      </c>
      <c r="D14" s="24" t="s">
        <v>428</v>
      </c>
      <c r="E14" s="24" t="str">
        <f>PROPER(D14)</f>
        <v>John Doe</v>
      </c>
      <c r="F14" s="24" t="str">
        <f t="shared" ca="1" si="0"/>
        <v>=PROPER(D14)</v>
      </c>
    </row>
    <row r="15" spans="2:10" ht="15" customHeight="1" x14ac:dyDescent="0.35">
      <c r="B15" s="5" t="s">
        <v>71</v>
      </c>
      <c r="C15" s="6" t="s">
        <v>72</v>
      </c>
      <c r="D15" s="25">
        <v>123</v>
      </c>
      <c r="E15" s="24">
        <f>VALUE(D15)</f>
        <v>123</v>
      </c>
      <c r="F15" s="24" t="str">
        <f t="shared" ca="1" si="0"/>
        <v>=VALUE(D15)</v>
      </c>
    </row>
    <row r="16" spans="2:10" ht="15" customHeight="1" x14ac:dyDescent="0.35">
      <c r="B16" s="5" t="s">
        <v>73</v>
      </c>
      <c r="C16" s="6" t="s">
        <v>74</v>
      </c>
      <c r="D16" s="24">
        <v>0.15</v>
      </c>
      <c r="E16" s="24" t="str">
        <f>TEXT(D16,"0.0%")</f>
        <v>15.0%</v>
      </c>
      <c r="F16" s="24" t="str">
        <f t="shared" ca="1" si="0"/>
        <v>=TEXT(D16,"0.0%")</v>
      </c>
    </row>
    <row r="17" spans="2:6" ht="15" customHeight="1" x14ac:dyDescent="0.35">
      <c r="B17" s="5" t="s">
        <v>75</v>
      </c>
      <c r="C17" s="6" t="s">
        <v>76</v>
      </c>
      <c r="D17" s="24" t="s">
        <v>45</v>
      </c>
      <c r="E17" s="24" t="str">
        <f>LEFT(D17,2)</f>
        <v>He</v>
      </c>
      <c r="F17" s="24" t="str">
        <f t="shared" ca="1" si="0"/>
        <v>=LEFT(D17,2)</v>
      </c>
    </row>
    <row r="18" spans="2:6" ht="15" customHeight="1" x14ac:dyDescent="0.35">
      <c r="B18" s="5" t="s">
        <v>77</v>
      </c>
      <c r="C18" s="6" t="s">
        <v>78</v>
      </c>
      <c r="D18" s="24" t="s">
        <v>45</v>
      </c>
      <c r="E18" s="24" t="str">
        <f>RIGHT(D18,2)</f>
        <v>lo</v>
      </c>
      <c r="F18" s="24" t="str">
        <f t="shared" ca="1" si="0"/>
        <v>=RIGHT(D18,2)</v>
      </c>
    </row>
    <row r="19" spans="2:6" ht="15" customHeight="1" x14ac:dyDescent="0.35">
      <c r="B19" s="5" t="s">
        <v>79</v>
      </c>
      <c r="C19" s="6" t="s">
        <v>80</v>
      </c>
      <c r="D19" s="24" t="s">
        <v>45</v>
      </c>
      <c r="E19" s="24" t="str">
        <f>MID(D19,2,3)</f>
        <v>ell</v>
      </c>
      <c r="F19" s="24" t="str">
        <f t="shared" ca="1" si="0"/>
        <v>=MID(D19,2,3)</v>
      </c>
    </row>
    <row r="20" spans="2:6" ht="15" customHeight="1" x14ac:dyDescent="0.35">
      <c r="B20" s="5" t="s">
        <v>81</v>
      </c>
      <c r="C20" s="6" t="s">
        <v>82</v>
      </c>
      <c r="D20" s="24" t="s">
        <v>430</v>
      </c>
      <c r="E20" s="24">
        <f>LEN(D20)</f>
        <v>6</v>
      </c>
      <c r="F20" s="24" t="str">
        <f t="shared" ca="1" si="0"/>
        <v>=LEN(D20)</v>
      </c>
    </row>
    <row r="21" spans="2:6" ht="15" customHeight="1" x14ac:dyDescent="0.35">
      <c r="B21" s="5" t="s">
        <v>83</v>
      </c>
      <c r="C21" s="6" t="s">
        <v>84</v>
      </c>
      <c r="D21" s="24" t="s">
        <v>85</v>
      </c>
      <c r="E21" s="24" t="str">
        <f>SUBSTITUTE(D21,"_",":")</f>
        <v>a:b</v>
      </c>
      <c r="F21" s="24" t="str">
        <f t="shared" ca="1" si="0"/>
        <v>=SUBSTITUTE(D21,"_",":")</v>
      </c>
    </row>
    <row r="24" spans="2:6" ht="17.25" customHeight="1" x14ac:dyDescent="0.35">
      <c r="B24" s="1" t="s">
        <v>86</v>
      </c>
    </row>
    <row r="25" spans="2:6" ht="15" customHeight="1" x14ac:dyDescent="0.35">
      <c r="B25" s="7" t="s">
        <v>87</v>
      </c>
      <c r="C25" s="7" t="s">
        <v>88</v>
      </c>
      <c r="D25" s="7" t="s">
        <v>89</v>
      </c>
      <c r="E25" s="7" t="s">
        <v>27</v>
      </c>
    </row>
    <row r="26" spans="2:6" ht="15" customHeight="1" x14ac:dyDescent="0.35">
      <c r="B26" s="6" t="s">
        <v>90</v>
      </c>
      <c r="C26" s="28"/>
      <c r="D26" s="6" t="s">
        <v>91</v>
      </c>
      <c r="E26" t="str">
        <f>IF(C26="","",IF(C26=D26,"✓ Perfect!","Keep trying"))</f>
        <v/>
      </c>
    </row>
    <row r="27" spans="2:6" ht="15" customHeight="1" x14ac:dyDescent="0.35">
      <c r="B27" s="6" t="s">
        <v>92</v>
      </c>
      <c r="C27" s="28"/>
      <c r="D27" s="6" t="s">
        <v>93</v>
      </c>
      <c r="E27" t="str">
        <f>IF(C27="","",IF(C27=D27,"✓ Perfect!","Keep trying"))</f>
        <v/>
      </c>
    </row>
    <row r="28" spans="2:6" ht="15" customHeight="1" x14ac:dyDescent="0.35">
      <c r="B28" s="6" t="s">
        <v>94</v>
      </c>
      <c r="C28" s="28"/>
      <c r="D28" s="6" t="s">
        <v>95</v>
      </c>
      <c r="E28" t="str">
        <f>IF(C28="","",IF(C28=D28,"✓ Perfect!","Keep trying"))</f>
        <v/>
      </c>
    </row>
    <row r="29" spans="2:6" ht="15" customHeight="1" x14ac:dyDescent="0.35">
      <c r="B29" s="6" t="s">
        <v>96</v>
      </c>
      <c r="C29" s="28"/>
      <c r="D29" s="6" t="s">
        <v>97</v>
      </c>
      <c r="E29" t="str">
        <f>IF(C29="","",IF(C29=D29,"✓ Perfect!","Keep trying"))</f>
        <v/>
      </c>
    </row>
    <row r="30" spans="2:6" ht="15" customHeight="1" x14ac:dyDescent="0.35">
      <c r="B30" s="6" t="s">
        <v>98</v>
      </c>
      <c r="C30" s="28"/>
      <c r="D30" s="6" t="s">
        <v>99</v>
      </c>
      <c r="E30" t="str">
        <f>IF(C30="","",IF(C30=D30,"✓ Perfect!","Keep trying"))</f>
        <v/>
      </c>
    </row>
    <row r="33" spans="2:5" ht="17.25" customHeight="1" x14ac:dyDescent="0.35">
      <c r="B33" s="1" t="s">
        <v>100</v>
      </c>
    </row>
    <row r="34" spans="2:5" ht="15" customHeight="1" x14ac:dyDescent="0.35">
      <c r="B34" s="8" t="s">
        <v>101</v>
      </c>
    </row>
    <row r="35" spans="2:5" x14ac:dyDescent="0.35">
      <c r="B35" t="s">
        <v>433</v>
      </c>
    </row>
    <row r="36" spans="2:5" ht="15" customHeight="1" x14ac:dyDescent="0.35">
      <c r="B36" s="7" t="s">
        <v>27</v>
      </c>
      <c r="C36" s="7" t="s">
        <v>102</v>
      </c>
      <c r="D36" s="7" t="s">
        <v>432</v>
      </c>
      <c r="E36" s="7" t="s">
        <v>27</v>
      </c>
    </row>
    <row r="37" spans="2:5" ht="15" customHeight="1" x14ac:dyDescent="0.35">
      <c r="B37" t="s">
        <v>103</v>
      </c>
      <c r="C37" s="27"/>
      <c r="D37" t="s">
        <v>104</v>
      </c>
      <c r="E37" t="str">
        <f>IF(C37="","",IF(C37=D37,"✓ Perfect!","Keep trying"))</f>
        <v/>
      </c>
    </row>
    <row r="38" spans="2:5" ht="15" customHeight="1" x14ac:dyDescent="0.35">
      <c r="B38" t="s">
        <v>105</v>
      </c>
      <c r="C38" s="27"/>
      <c r="D38" t="s">
        <v>106</v>
      </c>
      <c r="E38" t="str">
        <f>IF(C38="","",IF(C38=D38,"✓ Perfect!","Keep trying"))</f>
        <v/>
      </c>
    </row>
    <row r="39" spans="2:5" ht="15" customHeight="1" x14ac:dyDescent="0.35">
      <c r="B39" t="s">
        <v>107</v>
      </c>
      <c r="C39" s="27"/>
      <c r="D39" t="s">
        <v>108</v>
      </c>
      <c r="E39" t="str">
        <f>IF(C39="","",IF(C39=D39,"✓ Perfect!","Keep trying"))</f>
        <v/>
      </c>
    </row>
  </sheetData>
  <mergeCells count="2">
    <mergeCell ref="B5:J6"/>
    <mergeCell ref="B2:J2"/>
  </mergeCells>
  <pageMargins left="0.75" right="0.75" top="1" bottom="1" header="0.511811023622047" footer="0.511811023622047"/>
  <pageSetup paperSize="9" orientation="portrait" horizontalDpi="300" verticalDpi="30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K43"/>
  <sheetViews>
    <sheetView zoomScaleNormal="100" workbookViewId="0"/>
  </sheetViews>
  <sheetFormatPr defaultColWidth="8.6328125" defaultRowHeight="14.5" x14ac:dyDescent="0.35"/>
  <cols>
    <col min="2" max="6" width="18" customWidth="1"/>
  </cols>
  <sheetData>
    <row r="2" spans="2:11" ht="15" customHeight="1" x14ac:dyDescent="0.35">
      <c r="B2" s="22" t="s">
        <v>109</v>
      </c>
      <c r="C2" s="20"/>
      <c r="D2" s="20"/>
      <c r="E2" s="20"/>
      <c r="F2" s="20"/>
      <c r="G2" s="20"/>
      <c r="H2" s="20"/>
      <c r="I2" s="20"/>
      <c r="J2" s="20"/>
      <c r="K2" s="20"/>
    </row>
    <row r="4" spans="2:11" ht="17.25" customHeight="1" x14ac:dyDescent="0.35">
      <c r="B4" s="1" t="s">
        <v>110</v>
      </c>
    </row>
    <row r="6" spans="2:11" ht="15" customHeight="1" x14ac:dyDescent="0.35">
      <c r="B6" s="2" t="s">
        <v>111</v>
      </c>
    </row>
    <row r="7" spans="2:11" ht="15" customHeight="1" x14ac:dyDescent="0.35">
      <c r="B7" s="11" t="s">
        <v>112</v>
      </c>
    </row>
    <row r="9" spans="2:11" ht="15" customHeight="1" x14ac:dyDescent="0.35">
      <c r="B9" s="2" t="s">
        <v>113</v>
      </c>
      <c r="C9" t="s">
        <v>114</v>
      </c>
    </row>
    <row r="10" spans="2:11" ht="15" customHeight="1" x14ac:dyDescent="0.35">
      <c r="B10" s="2" t="s">
        <v>115</v>
      </c>
      <c r="C10" t="s">
        <v>116</v>
      </c>
    </row>
    <row r="11" spans="2:11" ht="15" customHeight="1" x14ac:dyDescent="0.35">
      <c r="B11" s="2" t="s">
        <v>117</v>
      </c>
      <c r="C11" t="s">
        <v>118</v>
      </c>
    </row>
    <row r="12" spans="2:11" ht="15" customHeight="1" x14ac:dyDescent="0.35">
      <c r="B12" s="2" t="s">
        <v>119</v>
      </c>
      <c r="C12" t="s">
        <v>120</v>
      </c>
    </row>
    <row r="14" spans="2:11" ht="15" customHeight="1" x14ac:dyDescent="0.35">
      <c r="B14" s="2" t="s">
        <v>121</v>
      </c>
    </row>
    <row r="15" spans="2:11" ht="15" customHeight="1" x14ac:dyDescent="0.35">
      <c r="B15" s="4" t="s">
        <v>122</v>
      </c>
      <c r="C15" s="4" t="s">
        <v>123</v>
      </c>
      <c r="D15" s="4" t="s">
        <v>124</v>
      </c>
      <c r="E15" s="4" t="s">
        <v>125</v>
      </c>
      <c r="F15" s="4" t="s">
        <v>126</v>
      </c>
    </row>
    <row r="16" spans="2:11" ht="15" customHeight="1" x14ac:dyDescent="0.35">
      <c r="B16" s="6" t="s">
        <v>127</v>
      </c>
      <c r="C16" s="6" t="s">
        <v>128</v>
      </c>
      <c r="D16" s="6" t="s">
        <v>129</v>
      </c>
      <c r="E16" s="6">
        <v>1299</v>
      </c>
      <c r="F16" s="6">
        <v>45</v>
      </c>
    </row>
    <row r="17" spans="2:6" ht="15" customHeight="1" x14ac:dyDescent="0.35">
      <c r="B17" s="6" t="s">
        <v>130</v>
      </c>
      <c r="C17" s="6" t="s">
        <v>131</v>
      </c>
      <c r="D17" s="6" t="s">
        <v>129</v>
      </c>
      <c r="E17" s="6">
        <v>29</v>
      </c>
      <c r="F17" s="6">
        <v>200</v>
      </c>
    </row>
    <row r="18" spans="2:6" ht="15" customHeight="1" x14ac:dyDescent="0.35">
      <c r="B18" s="6" t="s">
        <v>132</v>
      </c>
      <c r="C18" s="6" t="s">
        <v>133</v>
      </c>
      <c r="D18" s="6" t="s">
        <v>134</v>
      </c>
      <c r="E18" s="6">
        <v>349</v>
      </c>
      <c r="F18" s="6">
        <v>30</v>
      </c>
    </row>
    <row r="19" spans="2:6" ht="15" customHeight="1" x14ac:dyDescent="0.35">
      <c r="B19" s="6" t="s">
        <v>135</v>
      </c>
      <c r="C19" s="6" t="s">
        <v>136</v>
      </c>
      <c r="D19" s="6" t="s">
        <v>137</v>
      </c>
      <c r="E19" s="6">
        <v>12</v>
      </c>
      <c r="F19" s="6">
        <v>500</v>
      </c>
    </row>
    <row r="20" spans="2:6" ht="15" customHeight="1" x14ac:dyDescent="0.35">
      <c r="B20" s="6" t="s">
        <v>138</v>
      </c>
      <c r="C20" s="6" t="s">
        <v>139</v>
      </c>
      <c r="D20" s="6" t="s">
        <v>129</v>
      </c>
      <c r="E20" s="6">
        <v>449</v>
      </c>
      <c r="F20" s="6">
        <v>25</v>
      </c>
    </row>
    <row r="23" spans="2:6" ht="17.25" customHeight="1" x14ac:dyDescent="0.35">
      <c r="B23" s="1" t="s">
        <v>140</v>
      </c>
    </row>
    <row r="24" spans="2:6" ht="15" customHeight="1" x14ac:dyDescent="0.35">
      <c r="B24" s="7" t="s">
        <v>141</v>
      </c>
      <c r="C24" s="7" t="s">
        <v>142</v>
      </c>
      <c r="D24" s="7" t="s">
        <v>143</v>
      </c>
      <c r="E24" s="7" t="s">
        <v>27</v>
      </c>
    </row>
    <row r="25" spans="2:6" ht="15" customHeight="1" x14ac:dyDescent="0.35">
      <c r="B25" s="6" t="s">
        <v>130</v>
      </c>
      <c r="C25" s="28"/>
      <c r="D25" s="6" t="s">
        <v>131</v>
      </c>
      <c r="E25" t="str">
        <f>IF(C25="","",IF(C25=D25,"✓ Correct!","Check formula"))</f>
        <v/>
      </c>
    </row>
    <row r="26" spans="2:6" ht="15" customHeight="1" x14ac:dyDescent="0.35">
      <c r="B26" s="6" t="s">
        <v>132</v>
      </c>
      <c r="C26" s="28"/>
      <c r="D26" s="6" t="s">
        <v>133</v>
      </c>
      <c r="E26" t="str">
        <f>IF(C26="","",IF(C26=D26,"✓ Correct!","Check formula"))</f>
        <v/>
      </c>
    </row>
    <row r="27" spans="2:6" ht="15" customHeight="1" x14ac:dyDescent="0.35">
      <c r="B27" s="6" t="s">
        <v>138</v>
      </c>
      <c r="C27" s="28"/>
      <c r="D27" s="6" t="s">
        <v>139</v>
      </c>
      <c r="E27" t="str">
        <f>IF(C27="","",IF(C27=D27,"✓ Correct!","Check formula"))</f>
        <v/>
      </c>
    </row>
    <row r="30" spans="2:6" ht="17.25" customHeight="1" x14ac:dyDescent="0.35">
      <c r="B30" s="1" t="s">
        <v>144</v>
      </c>
    </row>
    <row r="31" spans="2:6" ht="15" customHeight="1" x14ac:dyDescent="0.35">
      <c r="B31" s="11" t="s">
        <v>145</v>
      </c>
    </row>
    <row r="33" spans="2:4" ht="15" customHeight="1" x14ac:dyDescent="0.35">
      <c r="B33" s="2" t="s">
        <v>146</v>
      </c>
    </row>
    <row r="34" spans="2:4" ht="15" customHeight="1" x14ac:dyDescent="0.35">
      <c r="B34" t="s">
        <v>147</v>
      </c>
    </row>
    <row r="35" spans="2:4" ht="15" customHeight="1" x14ac:dyDescent="0.35">
      <c r="B35" t="s">
        <v>148</v>
      </c>
    </row>
    <row r="36" spans="2:4" ht="15" customHeight="1" x14ac:dyDescent="0.35">
      <c r="B36" t="s">
        <v>149</v>
      </c>
    </row>
    <row r="37" spans="2:4" ht="15" customHeight="1" x14ac:dyDescent="0.35">
      <c r="B37" t="s">
        <v>150</v>
      </c>
    </row>
    <row r="40" spans="2:4" ht="17.25" customHeight="1" x14ac:dyDescent="0.35">
      <c r="B40" s="1" t="s">
        <v>151</v>
      </c>
    </row>
    <row r="41" spans="2:4" ht="15" customHeight="1" x14ac:dyDescent="0.35">
      <c r="B41" s="7" t="s">
        <v>152</v>
      </c>
      <c r="C41" s="7" t="s">
        <v>153</v>
      </c>
      <c r="D41" s="7" t="s">
        <v>154</v>
      </c>
    </row>
    <row r="42" spans="2:4" ht="15" customHeight="1" x14ac:dyDescent="0.35">
      <c r="B42" t="s">
        <v>133</v>
      </c>
      <c r="C42" s="27"/>
      <c r="D42">
        <v>349</v>
      </c>
    </row>
    <row r="43" spans="2:4" ht="15" customHeight="1" x14ac:dyDescent="0.35">
      <c r="B43" t="s">
        <v>139</v>
      </c>
      <c r="C43" s="27"/>
      <c r="D43">
        <v>449</v>
      </c>
    </row>
  </sheetData>
  <mergeCells count="1">
    <mergeCell ref="B2:K2"/>
  </mergeCells>
  <pageMargins left="0.75" right="0.75" top="1" bottom="1" header="0.511811023622047" footer="0.511811023622047"/>
  <pageSetup paperSize="9" orientation="portrait" horizontalDpi="300" verticalDpi="30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J52"/>
  <sheetViews>
    <sheetView zoomScaleNormal="100" workbookViewId="0"/>
  </sheetViews>
  <sheetFormatPr defaultColWidth="8.6328125" defaultRowHeight="14.5" x14ac:dyDescent="0.35"/>
  <cols>
    <col min="2" max="5" width="22" customWidth="1"/>
    <col min="6" max="6" width="30" customWidth="1"/>
  </cols>
  <sheetData>
    <row r="2" spans="2:10" ht="15" customHeight="1" x14ac:dyDescent="0.35">
      <c r="B2" s="22" t="s">
        <v>155</v>
      </c>
      <c r="C2" s="20"/>
      <c r="D2" s="20"/>
      <c r="E2" s="20"/>
      <c r="F2" s="20"/>
      <c r="G2" s="20"/>
      <c r="H2" s="20"/>
      <c r="I2" s="20"/>
      <c r="J2" s="20"/>
    </row>
    <row r="4" spans="2:10" ht="17.25" customHeight="1" x14ac:dyDescent="0.35">
      <c r="B4" s="1" t="s">
        <v>434</v>
      </c>
    </row>
    <row r="5" spans="2:10" ht="17.25" customHeight="1" x14ac:dyDescent="0.35">
      <c r="B5" s="1"/>
    </row>
    <row r="7" spans="2:10" ht="15" customHeight="1" x14ac:dyDescent="0.35">
      <c r="B7" s="2" t="s">
        <v>156</v>
      </c>
    </row>
    <row r="8" spans="2:10" ht="15" customHeight="1" x14ac:dyDescent="0.35">
      <c r="B8" s="11" t="s">
        <v>157</v>
      </c>
    </row>
    <row r="10" spans="2:10" ht="15" customHeight="1" x14ac:dyDescent="0.35">
      <c r="B10" s="8" t="s">
        <v>158</v>
      </c>
    </row>
    <row r="12" spans="2:10" ht="15" customHeight="1" x14ac:dyDescent="0.35">
      <c r="B12" s="7" t="s">
        <v>159</v>
      </c>
      <c r="C12" s="7" t="s">
        <v>41</v>
      </c>
      <c r="D12" s="7" t="s">
        <v>42</v>
      </c>
      <c r="E12" s="7" t="s">
        <v>44</v>
      </c>
    </row>
    <row r="13" spans="2:10" ht="15" customHeight="1" x14ac:dyDescent="0.35">
      <c r="B13">
        <v>85</v>
      </c>
      <c r="C13" t="str">
        <f>IF(B13&gt;=70,"Pass","Fail")</f>
        <v>Pass</v>
      </c>
      <c r="D13" t="str">
        <f>IF(B13&gt;=70,"Pass","Fail")</f>
        <v>Pass</v>
      </c>
      <c r="E13" s="9" t="str">
        <f ca="1">_xlfn.FORMULATEXT(D13)</f>
        <v>=IF(B13&gt;=70,"Pass","Fail")</v>
      </c>
    </row>
    <row r="14" spans="2:10" ht="15" customHeight="1" x14ac:dyDescent="0.35">
      <c r="B14">
        <v>55</v>
      </c>
      <c r="C14" t="str">
        <f>IF(B14&gt;=70,"Pass","Fail")</f>
        <v>Fail</v>
      </c>
      <c r="D14" t="str">
        <f>IF(B14&gt;=70,"Pass","Fail")</f>
        <v>Fail</v>
      </c>
      <c r="E14" s="9" t="str">
        <f ca="1">_xlfn.FORMULATEXT(D14)</f>
        <v>=IF(B14&gt;=70,"Pass","Fail")</v>
      </c>
    </row>
    <row r="17" spans="2:5" ht="15" customHeight="1" x14ac:dyDescent="0.35">
      <c r="B17" s="2" t="s">
        <v>160</v>
      </c>
    </row>
    <row r="18" spans="2:5" ht="15" customHeight="1" x14ac:dyDescent="0.35">
      <c r="B18" s="11" t="s">
        <v>161</v>
      </c>
    </row>
    <row r="20" spans="2:5" ht="15" customHeight="1" x14ac:dyDescent="0.35">
      <c r="B20" s="7" t="s">
        <v>159</v>
      </c>
      <c r="C20" s="7" t="s">
        <v>162</v>
      </c>
      <c r="D20" s="7" t="s">
        <v>163</v>
      </c>
      <c r="E20" s="7" t="s">
        <v>44</v>
      </c>
    </row>
    <row r="21" spans="2:5" ht="15" customHeight="1" x14ac:dyDescent="0.35">
      <c r="B21">
        <v>92</v>
      </c>
      <c r="C21" t="str">
        <f>IF(B21&gt;=90,"A",IF(B21&gt;=80,"B",IF(B21&gt;=70,"C","F")))</f>
        <v>A</v>
      </c>
      <c r="D21" t="str">
        <f>IF(B21&gt;=90,"A",IF(B21&gt;=80,"B",IF(B21&gt;=70,"C","F")))</f>
        <v>A</v>
      </c>
      <c r="E21" s="9" t="str">
        <f ca="1">_xlfn.FORMULATEXT(D21)</f>
        <v>=IF(B21&gt;=90,"A",IF(B21&gt;=80,"B",IF(B21&gt;=70,"C","F")))</v>
      </c>
    </row>
    <row r="22" spans="2:5" ht="15" customHeight="1" x14ac:dyDescent="0.35">
      <c r="B22">
        <v>78</v>
      </c>
      <c r="C22" t="str">
        <f>IF(B22&gt;=90,"A",IF(B22&gt;=80,"B",IF(B22&gt;=70,"C","F")))</f>
        <v>C</v>
      </c>
      <c r="D22" t="str">
        <f>IF(B22&gt;=90,"A",IF(B22&gt;=80,"B",IF(B22&gt;=70,"C","F")))</f>
        <v>C</v>
      </c>
      <c r="E22" s="9" t="str">
        <f ca="1">_xlfn.FORMULATEXT(D22)</f>
        <v>=IF(B22&gt;=90,"A",IF(B22&gt;=80,"B",IF(B22&gt;=70,"C","F")))</v>
      </c>
    </row>
    <row r="25" spans="2:5" ht="15" customHeight="1" x14ac:dyDescent="0.35">
      <c r="B25" s="2" t="s">
        <v>164</v>
      </c>
    </row>
    <row r="26" spans="2:5" ht="15" customHeight="1" x14ac:dyDescent="0.35">
      <c r="B26" s="11" t="s">
        <v>165</v>
      </c>
    </row>
    <row r="28" spans="2:5" ht="15" customHeight="1" x14ac:dyDescent="0.35">
      <c r="B28" s="7" t="s">
        <v>159</v>
      </c>
      <c r="C28" s="7" t="s">
        <v>166</v>
      </c>
      <c r="D28" s="7" t="s">
        <v>163</v>
      </c>
      <c r="E28" s="7" t="s">
        <v>44</v>
      </c>
    </row>
    <row r="29" spans="2:5" ht="15" customHeight="1" x14ac:dyDescent="0.35">
      <c r="B29">
        <v>85</v>
      </c>
      <c r="C29" t="str">
        <f>IF(B29&gt;=90,"A",IF(B29&gt;=80,"B",IF(B29&gt;=70,"C","F")))</f>
        <v>B</v>
      </c>
      <c r="D29" t="str">
        <f>IF(B29&gt;=90,"A",IF(B29&gt;=80,"B",IF(B29&gt;=70,"C","F")))</f>
        <v>B</v>
      </c>
      <c r="E29" s="9" t="str">
        <f ca="1">_xlfn.FORMULATEXT(D29)</f>
        <v>=IF(B29&gt;=90,"A",IF(B29&gt;=80,"B",IF(B29&gt;=70,"C","F")))</v>
      </c>
    </row>
    <row r="32" spans="2:5" ht="15" customHeight="1" x14ac:dyDescent="0.35">
      <c r="B32" s="2" t="s">
        <v>167</v>
      </c>
    </row>
    <row r="33" spans="2:6" ht="15" customHeight="1" x14ac:dyDescent="0.35">
      <c r="B33" t="s">
        <v>168</v>
      </c>
      <c r="C33" t="s">
        <v>169</v>
      </c>
    </row>
    <row r="34" spans="2:6" ht="15" customHeight="1" x14ac:dyDescent="0.35">
      <c r="B34" t="s">
        <v>170</v>
      </c>
      <c r="C34" t="s">
        <v>171</v>
      </c>
    </row>
    <row r="36" spans="2:6" ht="15" customHeight="1" x14ac:dyDescent="0.35">
      <c r="B36" s="8" t="s">
        <v>172</v>
      </c>
    </row>
    <row r="38" spans="2:6" ht="15" customHeight="1" x14ac:dyDescent="0.35">
      <c r="B38" s="7" t="s">
        <v>173</v>
      </c>
      <c r="C38" s="7" t="s">
        <v>174</v>
      </c>
      <c r="D38" s="7" t="s">
        <v>175</v>
      </c>
      <c r="E38" s="7" t="s">
        <v>176</v>
      </c>
      <c r="F38" s="7" t="s">
        <v>44</v>
      </c>
    </row>
    <row r="39" spans="2:6" ht="15" customHeight="1" x14ac:dyDescent="0.35">
      <c r="B39">
        <v>60000</v>
      </c>
      <c r="C39">
        <v>3</v>
      </c>
      <c r="D39" t="str">
        <f>IF(AND(B39&gt;=50000,C39&gt;=2),"Yes","No")</f>
        <v>Yes</v>
      </c>
      <c r="E39" t="str">
        <f>IF(AND(B39&gt;=50000,C39&gt;=2),"Yes","No")</f>
        <v>Yes</v>
      </c>
      <c r="F39" s="9" t="str">
        <f ca="1">_xlfn.FORMULATEXT(E39)</f>
        <v>=IF(AND(B39&gt;=50000,C39&gt;=2),"Yes","No")</v>
      </c>
    </row>
    <row r="40" spans="2:6" ht="15" customHeight="1" x14ac:dyDescent="0.35">
      <c r="B40">
        <v>45000</v>
      </c>
      <c r="C40">
        <v>5</v>
      </c>
      <c r="D40" t="str">
        <f>IF(AND(B40&gt;=50000,C40&gt;=2),"Yes","No")</f>
        <v>No</v>
      </c>
      <c r="E40" t="str">
        <f>IF(AND(B40&gt;=50000,C40&gt;=2),"Yes","No")</f>
        <v>No</v>
      </c>
      <c r="F40" s="9" t="str">
        <f ca="1">_xlfn.FORMULATEXT(E40)</f>
        <v>=IF(AND(B40&gt;=50000,C40&gt;=2),"Yes","No")</v>
      </c>
    </row>
    <row r="43" spans="2:6" ht="17.25" customHeight="1" x14ac:dyDescent="0.35">
      <c r="B43" s="1" t="s">
        <v>177</v>
      </c>
    </row>
    <row r="44" spans="2:6" ht="15" customHeight="1" x14ac:dyDescent="0.35">
      <c r="B44" t="s">
        <v>178</v>
      </c>
    </row>
    <row r="45" spans="2:6" ht="15" customHeight="1" x14ac:dyDescent="0.35">
      <c r="B45">
        <v>150</v>
      </c>
      <c r="C45" s="27"/>
    </row>
    <row r="47" spans="2:6" ht="15" customHeight="1" x14ac:dyDescent="0.35">
      <c r="B47" t="s">
        <v>179</v>
      </c>
    </row>
    <row r="48" spans="2:6" ht="15" customHeight="1" x14ac:dyDescent="0.35">
      <c r="B48">
        <v>3.5</v>
      </c>
      <c r="C48" s="27"/>
    </row>
    <row r="50" spans="2:4" ht="15" customHeight="1" x14ac:dyDescent="0.35">
      <c r="B50" t="s">
        <v>180</v>
      </c>
    </row>
    <row r="51" spans="2:4" ht="15" customHeight="1" x14ac:dyDescent="0.35">
      <c r="B51" t="s">
        <v>181</v>
      </c>
      <c r="C51">
        <v>75</v>
      </c>
      <c r="D51" s="27"/>
    </row>
    <row r="52" spans="2:4" ht="15" customHeight="1" x14ac:dyDescent="0.35">
      <c r="B52" t="s">
        <v>182</v>
      </c>
      <c r="C52" t="s">
        <v>183</v>
      </c>
    </row>
  </sheetData>
  <mergeCells count="1">
    <mergeCell ref="B2:J2"/>
  </mergeCells>
  <pageMargins left="0.75" right="0.75" top="1" bottom="1" header="0.511811023622047" footer="0.511811023622047"/>
  <pageSetup paperSize="9" orientation="portrait" horizontalDpi="30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L38"/>
  <sheetViews>
    <sheetView zoomScaleNormal="100" workbookViewId="0"/>
  </sheetViews>
  <sheetFormatPr defaultColWidth="8.6328125" defaultRowHeight="14.5" x14ac:dyDescent="0.35"/>
  <cols>
    <col min="2" max="6" width="26" customWidth="1"/>
  </cols>
  <sheetData>
    <row r="2" spans="2:12" ht="15" customHeight="1" x14ac:dyDescent="0.35">
      <c r="B2" s="22" t="s">
        <v>244</v>
      </c>
      <c r="C2" s="20"/>
      <c r="D2" s="20"/>
      <c r="E2" s="20"/>
      <c r="F2" s="20"/>
      <c r="G2" s="20"/>
      <c r="H2" s="20"/>
      <c r="I2" s="20"/>
      <c r="J2" s="20"/>
      <c r="K2" s="20"/>
      <c r="L2" s="20"/>
    </row>
    <row r="4" spans="2:12" ht="17.399999999999999" customHeight="1" x14ac:dyDescent="0.35">
      <c r="B4" s="1" t="s">
        <v>245</v>
      </c>
    </row>
    <row r="6" spans="2:12" ht="15" customHeight="1" x14ac:dyDescent="0.35">
      <c r="B6" s="2" t="s">
        <v>246</v>
      </c>
    </row>
    <row r="7" spans="2:12" ht="15" customHeight="1" x14ac:dyDescent="0.35">
      <c r="B7" s="11" t="s">
        <v>247</v>
      </c>
      <c r="C7" t="s">
        <v>248</v>
      </c>
    </row>
    <row r="8" spans="2:12" ht="15" customHeight="1" x14ac:dyDescent="0.35">
      <c r="B8" s="11" t="s">
        <v>249</v>
      </c>
      <c r="C8" t="s">
        <v>250</v>
      </c>
    </row>
    <row r="9" spans="2:12" ht="15" customHeight="1" x14ac:dyDescent="0.35">
      <c r="B9" s="11" t="s">
        <v>251</v>
      </c>
      <c r="C9" t="s">
        <v>252</v>
      </c>
    </row>
    <row r="10" spans="2:12" ht="15" customHeight="1" x14ac:dyDescent="0.35">
      <c r="B10" s="11" t="s">
        <v>253</v>
      </c>
      <c r="C10" t="s">
        <v>254</v>
      </c>
    </row>
    <row r="13" spans="2:12" ht="15" customHeight="1" x14ac:dyDescent="0.35">
      <c r="B13" s="2" t="s">
        <v>255</v>
      </c>
    </row>
    <row r="14" spans="2:12" ht="15" customHeight="1" x14ac:dyDescent="0.35">
      <c r="B14" s="4" t="s">
        <v>256</v>
      </c>
      <c r="C14" s="4" t="s">
        <v>257</v>
      </c>
      <c r="D14" s="4" t="s">
        <v>258</v>
      </c>
      <c r="E14" s="4" t="s">
        <v>259</v>
      </c>
      <c r="F14" s="4" t="s">
        <v>260</v>
      </c>
    </row>
    <row r="15" spans="2:12" ht="15" customHeight="1" x14ac:dyDescent="0.35">
      <c r="B15" s="6" t="s">
        <v>261</v>
      </c>
      <c r="C15" s="6" t="s">
        <v>262</v>
      </c>
      <c r="D15" s="6" t="s">
        <v>263</v>
      </c>
      <c r="E15" s="6">
        <v>1200</v>
      </c>
      <c r="F15" s="6">
        <v>2</v>
      </c>
    </row>
    <row r="16" spans="2:12" ht="15" customHeight="1" x14ac:dyDescent="0.35">
      <c r="B16" s="6" t="s">
        <v>264</v>
      </c>
      <c r="C16" s="6" t="s">
        <v>265</v>
      </c>
      <c r="D16" s="6" t="s">
        <v>266</v>
      </c>
      <c r="E16" s="6">
        <v>25</v>
      </c>
      <c r="F16" s="6">
        <v>10</v>
      </c>
    </row>
    <row r="17" spans="2:6" ht="15" customHeight="1" x14ac:dyDescent="0.35">
      <c r="B17" s="6" t="s">
        <v>267</v>
      </c>
      <c r="C17" s="6" t="s">
        <v>262</v>
      </c>
      <c r="D17" s="6" t="s">
        <v>268</v>
      </c>
      <c r="E17" s="6">
        <v>75</v>
      </c>
      <c r="F17" s="6">
        <v>5</v>
      </c>
    </row>
    <row r="18" spans="2:6" ht="15" customHeight="1" x14ac:dyDescent="0.35">
      <c r="B18" s="6" t="s">
        <v>269</v>
      </c>
      <c r="C18" s="6" t="s">
        <v>270</v>
      </c>
      <c r="D18" s="6" t="s">
        <v>263</v>
      </c>
      <c r="E18" s="6">
        <v>1200</v>
      </c>
      <c r="F18" s="6">
        <v>1</v>
      </c>
    </row>
    <row r="19" spans="2:6" ht="15" customHeight="1" x14ac:dyDescent="0.35">
      <c r="B19" s="6" t="s">
        <v>271</v>
      </c>
      <c r="C19" s="6" t="s">
        <v>262</v>
      </c>
      <c r="D19" s="6" t="s">
        <v>272</v>
      </c>
      <c r="E19" s="6">
        <v>350</v>
      </c>
      <c r="F19" s="6">
        <v>3</v>
      </c>
    </row>
    <row r="20" spans="2:6" ht="15" customHeight="1" x14ac:dyDescent="0.35">
      <c r="B20" s="6" t="s">
        <v>273</v>
      </c>
      <c r="C20" s="6" t="s">
        <v>265</v>
      </c>
      <c r="D20" s="6" t="s">
        <v>263</v>
      </c>
      <c r="E20" s="6">
        <v>1200</v>
      </c>
      <c r="F20" s="6">
        <v>2</v>
      </c>
    </row>
    <row r="21" spans="2:6" ht="15" customHeight="1" x14ac:dyDescent="0.35">
      <c r="B21" s="6" t="s">
        <v>274</v>
      </c>
      <c r="C21" s="6" t="s">
        <v>270</v>
      </c>
      <c r="D21" s="6" t="s">
        <v>266</v>
      </c>
      <c r="E21" s="6">
        <v>25</v>
      </c>
      <c r="F21" s="6">
        <v>15</v>
      </c>
    </row>
    <row r="22" spans="2:6" ht="15" customHeight="1" x14ac:dyDescent="0.35">
      <c r="B22" s="6" t="s">
        <v>275</v>
      </c>
      <c r="C22" s="6" t="s">
        <v>262</v>
      </c>
      <c r="D22" s="6" t="s">
        <v>268</v>
      </c>
      <c r="E22" s="6">
        <v>75</v>
      </c>
      <c r="F22" s="6">
        <v>8</v>
      </c>
    </row>
    <row r="25" spans="2:6" ht="15" customHeight="1" x14ac:dyDescent="0.35">
      <c r="B25" s="2" t="s">
        <v>276</v>
      </c>
    </row>
    <row r="26" spans="2:6" ht="15" customHeight="1" x14ac:dyDescent="0.35">
      <c r="B26" s="7" t="s">
        <v>277</v>
      </c>
      <c r="C26" s="7" t="s">
        <v>41</v>
      </c>
      <c r="D26" s="7" t="s">
        <v>42</v>
      </c>
      <c r="E26" s="7" t="s">
        <v>44</v>
      </c>
    </row>
    <row r="27" spans="2:6" ht="15" customHeight="1" x14ac:dyDescent="0.35">
      <c r="B27" s="6" t="s">
        <v>278</v>
      </c>
      <c r="C27" s="6">
        <f>SUMIF(C15:C22,"East",E15:E22)</f>
        <v>1700</v>
      </c>
      <c r="D27" s="6">
        <f>SUMIF(C15:C22,"East",E15:E22)</f>
        <v>1700</v>
      </c>
      <c r="E27" s="9" t="str">
        <f ca="1">_xlfn.FORMULATEXT(D27)</f>
        <v>=SUMIF(C15:C22,"East",E15:E22)</v>
      </c>
    </row>
    <row r="28" spans="2:6" ht="15" customHeight="1" x14ac:dyDescent="0.35">
      <c r="B28" s="6" t="s">
        <v>279</v>
      </c>
      <c r="C28" s="6">
        <f>COUNTIF(D15:D22,"Laptop")</f>
        <v>3</v>
      </c>
      <c r="D28" s="6">
        <f>COUNTIF(D15:D22,"Laptop")</f>
        <v>3</v>
      </c>
      <c r="E28" s="9" t="str">
        <f ca="1">_xlfn.FORMULATEXT(D28)</f>
        <v>=COUNTIF(D15:D22,"Laptop")</v>
      </c>
    </row>
    <row r="29" spans="2:6" ht="15" customHeight="1" x14ac:dyDescent="0.35">
      <c r="B29" s="6" t="s">
        <v>280</v>
      </c>
      <c r="C29" s="6">
        <f>AVERAGEIF(D15:D22,"Mouse",F15:F22)</f>
        <v>12.5</v>
      </c>
      <c r="D29" s="6">
        <f>AVERAGEIF(D15:D22,"Mouse",F15:F22)</f>
        <v>12.5</v>
      </c>
      <c r="E29" s="9" t="str">
        <f ca="1">_xlfn.FORMULATEXT(D29)</f>
        <v>=AVERAGEIF(D15:D22,"Mouse",F15:F22)</v>
      </c>
    </row>
    <row r="30" spans="2:6" ht="15" customHeight="1" x14ac:dyDescent="0.35">
      <c r="B30" s="6" t="s">
        <v>281</v>
      </c>
      <c r="C30" s="6">
        <f>SUMIFS(E15:E22,C15:C22,"East",D15:D22,"Laptop")</f>
        <v>1200</v>
      </c>
      <c r="D30" s="6">
        <f>SUMIFS(E15:E22,C15:C22,"East",D15:D22,"Laptop")</f>
        <v>1200</v>
      </c>
      <c r="E30" s="9" t="str">
        <f ca="1">_xlfn.FORMULATEXT(D30)</f>
        <v>=SUMIFS(E15:E22,C15:C22,"East",D15:D22,"Laptop")</v>
      </c>
    </row>
    <row r="31" spans="2:6" ht="15" customHeight="1" x14ac:dyDescent="0.35">
      <c r="B31" s="6" t="s">
        <v>282</v>
      </c>
      <c r="C31" s="6">
        <f>COUNTIF(E15:E22,"&gt;100")</f>
        <v>4</v>
      </c>
      <c r="D31" s="6">
        <f>COUNTIF(E15:E22,"&gt;100")</f>
        <v>4</v>
      </c>
      <c r="E31" s="9" t="str">
        <f ca="1">_xlfn.FORMULATEXT(D31)</f>
        <v>=COUNTIF(E15:E22,"&gt;100")</v>
      </c>
    </row>
    <row r="34" spans="2:5" ht="17.399999999999999" customHeight="1" x14ac:dyDescent="0.35">
      <c r="B34" s="1" t="s">
        <v>283</v>
      </c>
    </row>
    <row r="35" spans="2:5" ht="15" customHeight="1" x14ac:dyDescent="0.35">
      <c r="B35" s="7" t="s">
        <v>284</v>
      </c>
      <c r="C35" s="7" t="s">
        <v>102</v>
      </c>
      <c r="D35" s="7" t="s">
        <v>285</v>
      </c>
      <c r="E35" s="7" t="s">
        <v>27</v>
      </c>
    </row>
    <row r="36" spans="2:5" ht="15" customHeight="1" x14ac:dyDescent="0.35">
      <c r="B36" s="6" t="s">
        <v>286</v>
      </c>
      <c r="C36" s="28"/>
      <c r="D36" s="6">
        <v>1225</v>
      </c>
      <c r="E36" t="str">
        <f>IF(C36="","",IF(C36=D36,"✓","✗"))</f>
        <v/>
      </c>
    </row>
    <row r="37" spans="2:5" ht="15" customHeight="1" x14ac:dyDescent="0.35">
      <c r="B37" s="6" t="s">
        <v>287</v>
      </c>
      <c r="C37" s="28"/>
      <c r="D37" s="6">
        <v>2</v>
      </c>
      <c r="E37" t="str">
        <f>IF(C37="","",IF(C37=D37,"✓","✗"))</f>
        <v/>
      </c>
    </row>
    <row r="38" spans="2:5" ht="15" customHeight="1" x14ac:dyDescent="0.35">
      <c r="B38" s="6" t="s">
        <v>288</v>
      </c>
      <c r="C38" s="28"/>
      <c r="D38" s="6">
        <v>15</v>
      </c>
      <c r="E38" t="str">
        <f>IF(C38="","",IF(C38=D38,"✓","✗"))</f>
        <v/>
      </c>
    </row>
  </sheetData>
  <mergeCells count="1">
    <mergeCell ref="B2:L2"/>
  </mergeCells>
  <pageMargins left="0.75" right="0.75" top="1" bottom="1" header="0.511811023622047" footer="0.511811023622047"/>
  <pageSetup paperSize="9" orientation="portrait" horizontalDpi="300" verticalDpi="300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L50"/>
  <sheetViews>
    <sheetView zoomScaleNormal="100" workbookViewId="0"/>
  </sheetViews>
  <sheetFormatPr defaultColWidth="8.6328125" defaultRowHeight="14.5" x14ac:dyDescent="0.35"/>
  <cols>
    <col min="2" max="6" width="30" customWidth="1"/>
  </cols>
  <sheetData>
    <row r="2" spans="2:12" ht="15" customHeight="1" x14ac:dyDescent="0.35">
      <c r="B2" s="22" t="s">
        <v>289</v>
      </c>
      <c r="C2" s="20"/>
      <c r="D2" s="20"/>
      <c r="E2" s="20"/>
      <c r="F2" s="20"/>
      <c r="G2" s="20"/>
      <c r="H2" s="20"/>
      <c r="I2" s="20"/>
      <c r="J2" s="20"/>
      <c r="K2" s="20"/>
      <c r="L2" s="20"/>
    </row>
    <row r="4" spans="2:12" ht="17.399999999999999" customHeight="1" x14ac:dyDescent="0.35">
      <c r="B4" s="1" t="s">
        <v>290</v>
      </c>
    </row>
    <row r="6" spans="2:12" ht="15" customHeight="1" x14ac:dyDescent="0.35">
      <c r="B6" s="2" t="s">
        <v>291</v>
      </c>
    </row>
    <row r="7" spans="2:12" ht="15" customHeight="1" x14ac:dyDescent="0.35">
      <c r="B7" s="11" t="s">
        <v>292</v>
      </c>
      <c r="C7" t="s">
        <v>293</v>
      </c>
    </row>
    <row r="8" spans="2:12" ht="15" customHeight="1" x14ac:dyDescent="0.35">
      <c r="B8" s="11" t="s">
        <v>294</v>
      </c>
      <c r="C8" t="s">
        <v>295</v>
      </c>
    </row>
    <row r="9" spans="2:12" ht="15" customHeight="1" x14ac:dyDescent="0.35">
      <c r="B9" t="s">
        <v>296</v>
      </c>
      <c r="C9" s="13" t="s">
        <v>297</v>
      </c>
    </row>
    <row r="12" spans="2:12" ht="15" customHeight="1" x14ac:dyDescent="0.35">
      <c r="B12" s="2" t="s">
        <v>298</v>
      </c>
    </row>
    <row r="13" spans="2:12" ht="15" customHeight="1" x14ac:dyDescent="0.35">
      <c r="B13" s="4" t="s">
        <v>299</v>
      </c>
      <c r="C13" s="4" t="s">
        <v>300</v>
      </c>
      <c r="D13" s="4" t="s">
        <v>190</v>
      </c>
      <c r="E13" s="4" t="s">
        <v>301</v>
      </c>
      <c r="F13" s="4" t="s">
        <v>302</v>
      </c>
    </row>
    <row r="14" spans="2:12" ht="15" customHeight="1" x14ac:dyDescent="0.35">
      <c r="B14" s="6" t="s">
        <v>303</v>
      </c>
      <c r="C14" s="6" t="s">
        <v>304</v>
      </c>
      <c r="D14" s="6" t="s">
        <v>305</v>
      </c>
      <c r="E14" s="6">
        <v>95000</v>
      </c>
      <c r="F14" s="6" t="s">
        <v>306</v>
      </c>
    </row>
    <row r="15" spans="2:12" ht="15" customHeight="1" x14ac:dyDescent="0.35">
      <c r="B15" s="6" t="s">
        <v>307</v>
      </c>
      <c r="C15" s="6" t="s">
        <v>308</v>
      </c>
      <c r="D15" s="6" t="s">
        <v>309</v>
      </c>
      <c r="E15" s="6">
        <v>72000</v>
      </c>
      <c r="F15" s="6" t="s">
        <v>310</v>
      </c>
    </row>
    <row r="16" spans="2:12" ht="15" customHeight="1" x14ac:dyDescent="0.35">
      <c r="B16" s="6" t="s">
        <v>311</v>
      </c>
      <c r="C16" s="6" t="s">
        <v>312</v>
      </c>
      <c r="D16" s="6" t="s">
        <v>305</v>
      </c>
      <c r="E16" s="6">
        <v>88000</v>
      </c>
      <c r="F16" s="6" t="s">
        <v>313</v>
      </c>
    </row>
    <row r="17" spans="2:6" ht="15" customHeight="1" x14ac:dyDescent="0.35">
      <c r="B17" s="6" t="s">
        <v>314</v>
      </c>
      <c r="C17" s="6" t="s">
        <v>315</v>
      </c>
      <c r="D17" s="6" t="s">
        <v>173</v>
      </c>
      <c r="E17" s="6">
        <v>68000</v>
      </c>
      <c r="F17" s="6" t="s">
        <v>316</v>
      </c>
    </row>
    <row r="18" spans="2:6" ht="15" customHeight="1" x14ac:dyDescent="0.35">
      <c r="B18" s="6" t="s">
        <v>317</v>
      </c>
      <c r="C18" s="6" t="s">
        <v>318</v>
      </c>
      <c r="D18" s="6" t="s">
        <v>309</v>
      </c>
      <c r="E18" s="6">
        <v>75000</v>
      </c>
      <c r="F18" s="6" t="s">
        <v>319</v>
      </c>
    </row>
    <row r="21" spans="2:6" ht="15" customHeight="1" x14ac:dyDescent="0.35">
      <c r="B21" s="2" t="s">
        <v>320</v>
      </c>
    </row>
    <row r="22" spans="2:6" ht="15" customHeight="1" x14ac:dyDescent="0.35">
      <c r="B22" s="7" t="s">
        <v>41</v>
      </c>
      <c r="C22" s="7" t="s">
        <v>42</v>
      </c>
      <c r="D22" s="7" t="s">
        <v>44</v>
      </c>
      <c r="E22" s="7" t="s">
        <v>321</v>
      </c>
    </row>
    <row r="23" spans="2:6" ht="15" customHeight="1" x14ac:dyDescent="0.35">
      <c r="B23" t="str">
        <f>INDEX(C14:C18,3)</f>
        <v>Carol Davis</v>
      </c>
      <c r="C23" t="str">
        <f>INDEX(C14:C18,3)</f>
        <v>Carol Davis</v>
      </c>
      <c r="D23" s="9" t="str">
        <f ca="1">_xlfn.FORMULATEXT(C23)</f>
        <v>=INDEX(C14:C18,3)</v>
      </c>
      <c r="E23" t="s">
        <v>322</v>
      </c>
    </row>
    <row r="24" spans="2:6" ht="15" customHeight="1" x14ac:dyDescent="0.35">
      <c r="B24">
        <f>INDEX(E14:E18,1)</f>
        <v>95000</v>
      </c>
      <c r="C24">
        <f>INDEX(E14:E18,1)</f>
        <v>95000</v>
      </c>
      <c r="D24" s="9" t="str">
        <f ca="1">_xlfn.FORMULATEXT(C24)</f>
        <v>=INDEX(E14:E18,1)</v>
      </c>
      <c r="E24" t="s">
        <v>323</v>
      </c>
    </row>
    <row r="27" spans="2:6" ht="15" customHeight="1" x14ac:dyDescent="0.35">
      <c r="B27" s="2" t="s">
        <v>324</v>
      </c>
    </row>
    <row r="28" spans="2:6" ht="15" customHeight="1" x14ac:dyDescent="0.35">
      <c r="B28" s="7" t="s">
        <v>41</v>
      </c>
      <c r="C28" s="7" t="s">
        <v>42</v>
      </c>
      <c r="D28" s="7" t="s">
        <v>44</v>
      </c>
      <c r="E28" s="7" t="s">
        <v>321</v>
      </c>
    </row>
    <row r="29" spans="2:6" ht="15" customHeight="1" x14ac:dyDescent="0.35">
      <c r="B29">
        <f>MATCH("E103",B14:B18,0)</f>
        <v>3</v>
      </c>
      <c r="C29">
        <f>MATCH("E103",B14:B18,0)</f>
        <v>3</v>
      </c>
      <c r="D29" s="9" t="str">
        <f ca="1">_xlfn.FORMULATEXT(C29)</f>
        <v>=MATCH("E103",B14:B18,0)</v>
      </c>
      <c r="E29" t="s">
        <v>325</v>
      </c>
    </row>
    <row r="30" spans="2:6" ht="15" customHeight="1" x14ac:dyDescent="0.35">
      <c r="B30">
        <f>MATCH("Carol Davis",C14:C18,0)</f>
        <v>3</v>
      </c>
      <c r="C30">
        <f>MATCH("Carol Davis",C14:C18,0)</f>
        <v>3</v>
      </c>
      <c r="D30" s="9" t="str">
        <f ca="1">_xlfn.FORMULATEXT(C30)</f>
        <v>=MATCH("Carol Davis",C14:C18,0)</v>
      </c>
      <c r="E30" t="s">
        <v>326</v>
      </c>
    </row>
    <row r="33" spans="2:5" ht="15" customHeight="1" x14ac:dyDescent="0.35">
      <c r="B33" s="2" t="s">
        <v>327</v>
      </c>
    </row>
    <row r="34" spans="2:5" ht="15" customHeight="1" x14ac:dyDescent="0.35">
      <c r="B34" s="7" t="s">
        <v>328</v>
      </c>
      <c r="C34" s="7" t="s">
        <v>41</v>
      </c>
      <c r="D34" s="7" t="s">
        <v>42</v>
      </c>
      <c r="E34" s="7" t="s">
        <v>44</v>
      </c>
    </row>
    <row r="35" spans="2:5" ht="15" customHeight="1" x14ac:dyDescent="0.35">
      <c r="B35" s="6" t="s">
        <v>307</v>
      </c>
      <c r="C35" s="6" t="str">
        <f>INDEX(C14:C18,MATCH("E102",B14:B18,0))</f>
        <v>Bob Smith</v>
      </c>
      <c r="D35" s="6" t="str">
        <f>INDEX(C14:C18,MATCH("E102",B14:B18,0))</f>
        <v>Bob Smith</v>
      </c>
      <c r="E35" s="9" t="str">
        <f ca="1">_xlfn.FORMULATEXT(D35)</f>
        <v>=INDEX(C14:C18,MATCH("E102",B14:B18,0))</v>
      </c>
    </row>
    <row r="36" spans="2:5" ht="15" customHeight="1" x14ac:dyDescent="0.35">
      <c r="B36" s="6" t="s">
        <v>312</v>
      </c>
      <c r="C36" s="6">
        <f>INDEX(E14:E18,MATCH("Carol Davis",C14:C18,0))</f>
        <v>88000</v>
      </c>
      <c r="D36" s="6">
        <f>INDEX(E14:E18,MATCH("Carol Davis",C14:C18,0))</f>
        <v>88000</v>
      </c>
      <c r="E36" s="9" t="str">
        <f ca="1">_xlfn.FORMULATEXT(D36)</f>
        <v>=INDEX(E14:E18,MATCH("Carol Davis",C14:C18,0))</v>
      </c>
    </row>
    <row r="37" spans="2:5" ht="15" customHeight="1" x14ac:dyDescent="0.35">
      <c r="B37" s="6" t="s">
        <v>315</v>
      </c>
      <c r="C37" s="6" t="str">
        <f>INDEX(D14:D18,MATCH("Dan Wilson",C14:C18,0))</f>
        <v>Sales</v>
      </c>
      <c r="D37" s="6" t="str">
        <f>INDEX(D14:D18,MATCH("Dan Wilson",C14:C18,0))</f>
        <v>Sales</v>
      </c>
      <c r="E37" s="9" t="str">
        <f ca="1">_xlfn.FORMULATEXT(D37)</f>
        <v>=INDEX(D14:D18,MATCH("Dan Wilson",C14:C18,0))</v>
      </c>
    </row>
    <row r="40" spans="2:5" ht="15" customHeight="1" x14ac:dyDescent="0.35">
      <c r="B40" s="2" t="s">
        <v>329</v>
      </c>
    </row>
    <row r="41" spans="2:5" ht="15" customHeight="1" x14ac:dyDescent="0.35">
      <c r="B41" s="8" t="s">
        <v>330</v>
      </c>
    </row>
    <row r="43" spans="2:5" ht="15" customHeight="1" x14ac:dyDescent="0.35">
      <c r="B43" t="s">
        <v>331</v>
      </c>
      <c r="C43">
        <f>INDEX(B14:F18,MATCH("E104",B14:B18,0),MATCH("Salary",B13:F13,0))</f>
        <v>68000</v>
      </c>
      <c r="D43" s="9" t="str">
        <f ca="1">_xlfn.FORMULATEXT(C43)</f>
        <v>=INDEX(B14:F18,MATCH("E104",B14:B18,0),MATCH("Salary",B13:F13,0))</v>
      </c>
    </row>
    <row r="46" spans="2:5" ht="17.399999999999999" customHeight="1" x14ac:dyDescent="0.35">
      <c r="B46" s="1" t="s">
        <v>283</v>
      </c>
    </row>
    <row r="47" spans="2:5" ht="15" customHeight="1" x14ac:dyDescent="0.35">
      <c r="B47" s="7" t="s">
        <v>277</v>
      </c>
      <c r="C47" s="7" t="s">
        <v>102</v>
      </c>
      <c r="D47" s="7" t="s">
        <v>285</v>
      </c>
    </row>
    <row r="48" spans="2:5" ht="15" customHeight="1" x14ac:dyDescent="0.35">
      <c r="B48" s="6" t="s">
        <v>332</v>
      </c>
      <c r="C48" s="28"/>
      <c r="D48" s="6" t="s">
        <v>309</v>
      </c>
    </row>
    <row r="49" spans="2:4" ht="15" customHeight="1" x14ac:dyDescent="0.35">
      <c r="B49" s="6" t="s">
        <v>333</v>
      </c>
      <c r="C49" s="28"/>
      <c r="D49" s="6" t="s">
        <v>310</v>
      </c>
    </row>
    <row r="50" spans="2:4" ht="15" customHeight="1" x14ac:dyDescent="0.35">
      <c r="B50" s="6" t="s">
        <v>334</v>
      </c>
      <c r="C50" s="28"/>
      <c r="D50" s="6">
        <v>68000</v>
      </c>
    </row>
  </sheetData>
  <mergeCells count="1">
    <mergeCell ref="B2:L2"/>
  </mergeCells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L56"/>
  <sheetViews>
    <sheetView zoomScaleNormal="100" workbookViewId="0"/>
  </sheetViews>
  <sheetFormatPr defaultColWidth="8.6328125" defaultRowHeight="14.5" x14ac:dyDescent="0.35"/>
  <cols>
    <col min="2" max="7" width="24" customWidth="1"/>
  </cols>
  <sheetData>
    <row r="2" spans="2:12" ht="15" customHeight="1" x14ac:dyDescent="0.35">
      <c r="B2" s="22" t="s">
        <v>335</v>
      </c>
      <c r="C2" s="20"/>
      <c r="D2" s="20"/>
      <c r="E2" s="20"/>
      <c r="F2" s="20"/>
      <c r="G2" s="20"/>
      <c r="H2" s="20"/>
      <c r="I2" s="20"/>
      <c r="J2" s="20"/>
      <c r="K2" s="20"/>
      <c r="L2" s="20"/>
    </row>
    <row r="4" spans="2:12" ht="17.399999999999999" customHeight="1" x14ac:dyDescent="0.35">
      <c r="B4" s="1" t="s">
        <v>336</v>
      </c>
    </row>
    <row r="6" spans="2:12" ht="15" customHeight="1" x14ac:dyDescent="0.35">
      <c r="B6" s="2" t="s">
        <v>337</v>
      </c>
    </row>
    <row r="7" spans="2:12" ht="15" customHeight="1" x14ac:dyDescent="0.35">
      <c r="B7" s="14" t="s">
        <v>338</v>
      </c>
      <c r="C7" t="s">
        <v>339</v>
      </c>
    </row>
    <row r="8" spans="2:12" ht="15" customHeight="1" x14ac:dyDescent="0.35">
      <c r="B8" s="14" t="s">
        <v>340</v>
      </c>
      <c r="C8" t="s">
        <v>341</v>
      </c>
    </row>
    <row r="9" spans="2:12" ht="15" customHeight="1" x14ac:dyDescent="0.35">
      <c r="B9" s="14" t="s">
        <v>342</v>
      </c>
      <c r="C9" t="s">
        <v>343</v>
      </c>
    </row>
    <row r="10" spans="2:12" ht="15" customHeight="1" x14ac:dyDescent="0.35">
      <c r="B10" s="14" t="s">
        <v>344</v>
      </c>
      <c r="C10" t="s">
        <v>345</v>
      </c>
    </row>
    <row r="11" spans="2:12" ht="15" customHeight="1" x14ac:dyDescent="0.35">
      <c r="B11" s="14" t="s">
        <v>346</v>
      </c>
      <c r="C11" t="s">
        <v>347</v>
      </c>
    </row>
    <row r="12" spans="2:12" ht="15" customHeight="1" x14ac:dyDescent="0.35">
      <c r="B12" s="14" t="s">
        <v>348</v>
      </c>
      <c r="C12" t="s">
        <v>349</v>
      </c>
    </row>
    <row r="13" spans="2:12" ht="15" customHeight="1" x14ac:dyDescent="0.35">
      <c r="B13" s="14" t="s">
        <v>350</v>
      </c>
      <c r="C13" t="s">
        <v>351</v>
      </c>
    </row>
    <row r="14" spans="2:12" ht="15" customHeight="1" x14ac:dyDescent="0.35">
      <c r="B14" s="14" t="s">
        <v>352</v>
      </c>
      <c r="C14" t="s">
        <v>353</v>
      </c>
    </row>
    <row r="15" spans="2:12" ht="15" customHeight="1" x14ac:dyDescent="0.35">
      <c r="B15" s="14" t="s">
        <v>354</v>
      </c>
      <c r="C15" t="s">
        <v>355</v>
      </c>
    </row>
    <row r="16" spans="2:12" ht="15" customHeight="1" x14ac:dyDescent="0.35">
      <c r="B16" s="14" t="s">
        <v>356</v>
      </c>
      <c r="C16" t="s">
        <v>357</v>
      </c>
    </row>
    <row r="17" spans="2:4" ht="15" customHeight="1" x14ac:dyDescent="0.35">
      <c r="B17" s="14" t="s">
        <v>358</v>
      </c>
      <c r="C17" t="s">
        <v>359</v>
      </c>
    </row>
    <row r="20" spans="2:4" ht="15" customHeight="1" x14ac:dyDescent="0.35">
      <c r="B20" s="2" t="s">
        <v>360</v>
      </c>
    </row>
    <row r="21" spans="2:4" ht="15" customHeight="1" x14ac:dyDescent="0.35">
      <c r="B21" s="7" t="s">
        <v>361</v>
      </c>
      <c r="C21" s="7" t="s">
        <v>42</v>
      </c>
      <c r="D21" s="7" t="s">
        <v>44</v>
      </c>
    </row>
    <row r="22" spans="2:4" ht="15" customHeight="1" x14ac:dyDescent="0.35">
      <c r="B22" s="6" t="s">
        <v>362</v>
      </c>
      <c r="C22" s="15">
        <f ca="1">TODAY()</f>
        <v>46033</v>
      </c>
      <c r="D22" s="9" t="str">
        <f ca="1">_xlfn.FORMULATEXT(C22)</f>
        <v>=TODAY()</v>
      </c>
    </row>
    <row r="23" spans="2:4" ht="15" customHeight="1" x14ac:dyDescent="0.35">
      <c r="B23" s="6" t="s">
        <v>363</v>
      </c>
      <c r="C23" s="15">
        <f>DATE(2025,1,15)</f>
        <v>45672</v>
      </c>
      <c r="D23" s="9" t="str">
        <f ca="1">_xlfn.FORMULATEXT(C23)</f>
        <v>=DATE(2025,1,15)</v>
      </c>
    </row>
    <row r="24" spans="2:4" ht="15" customHeight="1" x14ac:dyDescent="0.35">
      <c r="B24" s="6" t="s">
        <v>364</v>
      </c>
      <c r="C24" s="6">
        <f ca="1">YEAR(TODAY())</f>
        <v>2026</v>
      </c>
      <c r="D24" s="9" t="str">
        <f ca="1">_xlfn.FORMULATEXT(C24)</f>
        <v>=YEAR(TODAY())</v>
      </c>
    </row>
    <row r="25" spans="2:4" ht="15" customHeight="1" x14ac:dyDescent="0.35">
      <c r="B25" s="6" t="s">
        <v>365</v>
      </c>
      <c r="C25" s="6">
        <f ca="1">MONTH(TODAY())</f>
        <v>1</v>
      </c>
      <c r="D25" s="9" t="str">
        <f ca="1">_xlfn.FORMULATEXT(C25)</f>
        <v>=MONTH(TODAY())</v>
      </c>
    </row>
    <row r="26" spans="2:4" ht="15" customHeight="1" x14ac:dyDescent="0.35">
      <c r="B26" s="6" t="s">
        <v>366</v>
      </c>
      <c r="C26" s="6">
        <f ca="1">EOMONTH(TODAY(),0)</f>
        <v>46053</v>
      </c>
      <c r="D26" s="9" t="str">
        <f ca="1">_xlfn.FORMULATEXT(C26)</f>
        <v>=EOMONTH(TODAY(),0)</v>
      </c>
    </row>
    <row r="27" spans="2:4" ht="15" customHeight="1" x14ac:dyDescent="0.35">
      <c r="B27" s="6" t="s">
        <v>367</v>
      </c>
      <c r="C27" s="6">
        <f ca="1">EOMONTH(TODAY(),1)</f>
        <v>46081</v>
      </c>
      <c r="D27" s="9" t="str">
        <f ca="1">_xlfn.FORMULATEXT(C27)</f>
        <v>=EOMONTH(TODAY(),1)</v>
      </c>
    </row>
    <row r="28" spans="2:4" ht="15" customHeight="1" x14ac:dyDescent="0.35">
      <c r="B28" s="6" t="s">
        <v>368</v>
      </c>
      <c r="C28" s="15">
        <f ca="1">TODAY()+90</f>
        <v>46123</v>
      </c>
      <c r="D28" s="9" t="str">
        <f ca="1">_xlfn.FORMULATEXT(C28)</f>
        <v>=TODAY()+90</v>
      </c>
    </row>
    <row r="29" spans="2:4" ht="15" customHeight="1" x14ac:dyDescent="0.35">
      <c r="B29" s="6" t="s">
        <v>369</v>
      </c>
      <c r="C29" s="6">
        <f ca="1">WEEKDAY(TODAY())</f>
        <v>1</v>
      </c>
      <c r="D29" s="9" t="str">
        <f ca="1">_xlfn.FORMULATEXT(C29)</f>
        <v>=WEEKDAY(TODAY())</v>
      </c>
    </row>
    <row r="32" spans="2:4" ht="15" customHeight="1" x14ac:dyDescent="0.35">
      <c r="B32" s="2" t="s">
        <v>370</v>
      </c>
    </row>
    <row r="33" spans="2:6" ht="15" customHeight="1" x14ac:dyDescent="0.35">
      <c r="B33" s="7" t="s">
        <v>302</v>
      </c>
      <c r="C33" s="7" t="s">
        <v>371</v>
      </c>
      <c r="D33" s="7" t="s">
        <v>372</v>
      </c>
      <c r="E33" s="7" t="s">
        <v>44</v>
      </c>
    </row>
    <row r="34" spans="2:6" ht="15" customHeight="1" x14ac:dyDescent="0.35">
      <c r="B34" s="16">
        <f>DATE(2025,1,1)</f>
        <v>45658</v>
      </c>
      <c r="C34" s="16">
        <f>DATE(2025,1,31)</f>
        <v>45688</v>
      </c>
      <c r="D34">
        <f>NETWORKDAYS(B34,C34)</f>
        <v>23</v>
      </c>
      <c r="E34" s="9" t="str">
        <f ca="1">_xlfn.FORMULATEXT(D34)</f>
        <v>=NETWORKDAYS(B34,C34)</v>
      </c>
    </row>
    <row r="35" spans="2:6" ht="15" customHeight="1" x14ac:dyDescent="0.35">
      <c r="B35" s="16">
        <f ca="1">TODAY()</f>
        <v>46033</v>
      </c>
      <c r="C35">
        <f ca="1">EOMONTH(TODAY(),0)</f>
        <v>46053</v>
      </c>
      <c r="D35">
        <f ca="1">NETWORKDAYS(B35,C35)</f>
        <v>15</v>
      </c>
      <c r="E35" s="9" t="str">
        <f ca="1">_xlfn.FORMULATEXT(D35)</f>
        <v>=NETWORKDAYS(B35,C35)</v>
      </c>
    </row>
    <row r="38" spans="2:6" ht="15" customHeight="1" x14ac:dyDescent="0.35">
      <c r="B38" s="2" t="s">
        <v>373</v>
      </c>
    </row>
    <row r="39" spans="2:6" ht="15" customHeight="1" x14ac:dyDescent="0.35">
      <c r="B39" s="7" t="s">
        <v>374</v>
      </c>
      <c r="C39" s="7" t="s">
        <v>174</v>
      </c>
      <c r="D39" s="7" t="s">
        <v>375</v>
      </c>
      <c r="E39" s="7" t="s">
        <v>376</v>
      </c>
      <c r="F39" s="7" t="s">
        <v>377</v>
      </c>
    </row>
    <row r="40" spans="2:6" ht="15" customHeight="1" x14ac:dyDescent="0.35">
      <c r="B40" s="16">
        <f>DATE(1990,6,15)</f>
        <v>33039</v>
      </c>
      <c r="C40">
        <f ca="1">DATEDIF(B40,TODAY(),"Y")</f>
        <v>35</v>
      </c>
      <c r="D40">
        <f ca="1">DATEDIF(B40,TODAY(),"YM")</f>
        <v>6</v>
      </c>
      <c r="E40">
        <f ca="1">DATEDIF(B40,TODAY(),"MD")</f>
        <v>27</v>
      </c>
      <c r="F40" s="9" t="str">
        <f ca="1">_xlfn.FORMULATEXT(C40)</f>
        <v>=DATEDIF(B40,TODAY(),"Y")</v>
      </c>
    </row>
    <row r="41" spans="2:6" ht="15" customHeight="1" x14ac:dyDescent="0.35">
      <c r="B41" s="16">
        <f>DATE(2020,3,1)</f>
        <v>43891</v>
      </c>
      <c r="C41">
        <f ca="1">DATEDIF(B41,TODAY(),"Y")</f>
        <v>5</v>
      </c>
      <c r="D41">
        <f ca="1">DATEDIF(B41,TODAY(),"YM")</f>
        <v>10</v>
      </c>
      <c r="E41">
        <f ca="1">DATEDIF(B41,TODAY(),"MD")</f>
        <v>10</v>
      </c>
      <c r="F41" s="9" t="str">
        <f ca="1">_xlfn.FORMULATEXT(C41)</f>
        <v>=DATEDIF(B41,TODAY(),"Y")</v>
      </c>
    </row>
    <row r="44" spans="2:6" ht="15" customHeight="1" x14ac:dyDescent="0.35">
      <c r="B44" s="2" t="s">
        <v>378</v>
      </c>
    </row>
    <row r="45" spans="2:6" ht="15" customHeight="1" x14ac:dyDescent="0.35">
      <c r="B45" s="7" t="s">
        <v>379</v>
      </c>
      <c r="C45" s="7" t="s">
        <v>42</v>
      </c>
      <c r="D45" s="7" t="s">
        <v>44</v>
      </c>
    </row>
    <row r="46" spans="2:6" ht="15" customHeight="1" x14ac:dyDescent="0.35">
      <c r="B46" s="6" t="s">
        <v>380</v>
      </c>
      <c r="C46" s="6" t="str">
        <f ca="1">TEXT(TODAY(),"mmm-yyyy")</f>
        <v>Jan-2026</v>
      </c>
      <c r="D46" s="9" t="str">
        <f ca="1">_xlfn.FORMULATEXT(C46)</f>
        <v>=TEXT(TODAY(),"mmm-yyyy")</v>
      </c>
    </row>
    <row r="47" spans="2:6" ht="15" customHeight="1" x14ac:dyDescent="0.35">
      <c r="B47" s="6" t="s">
        <v>381</v>
      </c>
      <c r="C47" s="6" t="str">
        <f ca="1">TEXT(TODAY(),"dddd")</f>
        <v>Sunday</v>
      </c>
      <c r="D47" s="9" t="str">
        <f ca="1">_xlfn.FORMULATEXT(C47)</f>
        <v>=TEXT(TODAY(),"dddd")</v>
      </c>
    </row>
    <row r="48" spans="2:6" ht="15" customHeight="1" x14ac:dyDescent="0.35">
      <c r="B48" s="6" t="s">
        <v>382</v>
      </c>
      <c r="C48" s="6" t="str">
        <f ca="1">TEXT(TODAY(),"mmmm d, yyyy")</f>
        <v>January 11, 2026</v>
      </c>
      <c r="D48" s="9" t="str">
        <f ca="1">_xlfn.FORMULATEXT(C48)</f>
        <v>=TEXT(TODAY(),"mmmm d, yyyy")</v>
      </c>
    </row>
    <row r="49" spans="2:4" ht="15" customHeight="1" x14ac:dyDescent="0.35">
      <c r="B49" s="6" t="s">
        <v>383</v>
      </c>
      <c r="C49" s="6" t="str">
        <f ca="1">TEXT(TODAY(),"yyyy-mm-dd")</f>
        <v>2026-01-11</v>
      </c>
      <c r="D49" s="9" t="str">
        <f ca="1">_xlfn.FORMULATEXT(C49)</f>
        <v>=TEXT(TODAY(),"yyyy-mm-dd")</v>
      </c>
    </row>
    <row r="52" spans="2:4" ht="17.399999999999999" customHeight="1" x14ac:dyDescent="0.35">
      <c r="B52" s="1" t="s">
        <v>283</v>
      </c>
    </row>
    <row r="53" spans="2:4" ht="15" customHeight="1" x14ac:dyDescent="0.35">
      <c r="B53" s="7" t="s">
        <v>277</v>
      </c>
      <c r="C53" s="7" t="s">
        <v>102</v>
      </c>
      <c r="D53" s="7" t="s">
        <v>28</v>
      </c>
    </row>
    <row r="54" spans="2:4" ht="15" customHeight="1" x14ac:dyDescent="0.35">
      <c r="B54" s="6" t="s">
        <v>384</v>
      </c>
      <c r="C54" s="28"/>
      <c r="D54" s="8" t="s">
        <v>385</v>
      </c>
    </row>
    <row r="55" spans="2:4" ht="15" customHeight="1" x14ac:dyDescent="0.35">
      <c r="B55" s="6" t="s">
        <v>386</v>
      </c>
      <c r="C55" s="28"/>
      <c r="D55" s="8" t="s">
        <v>385</v>
      </c>
    </row>
    <row r="56" spans="2:4" ht="15" customHeight="1" x14ac:dyDescent="0.35">
      <c r="B56" s="6" t="s">
        <v>387</v>
      </c>
      <c r="C56" s="28"/>
      <c r="D56" s="8" t="s">
        <v>385</v>
      </c>
    </row>
  </sheetData>
  <mergeCells count="1">
    <mergeCell ref="B2:L2"/>
  </mergeCells>
  <pageMargins left="0.75" right="0.75" top="1" bottom="1" header="0.511811023622047" footer="0.511811023622047"/>
  <pageSetup paperSize="9" orientation="portrait" horizontalDpi="300" verticalDpi="300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K45"/>
  <sheetViews>
    <sheetView zoomScaleNormal="100" workbookViewId="0"/>
  </sheetViews>
  <sheetFormatPr defaultColWidth="8.6328125" defaultRowHeight="14.5" x14ac:dyDescent="0.35"/>
  <cols>
    <col min="2" max="6" width="26" customWidth="1"/>
  </cols>
  <sheetData>
    <row r="2" spans="2:11" ht="15" customHeight="1" x14ac:dyDescent="0.35">
      <c r="B2" s="22" t="s">
        <v>388</v>
      </c>
      <c r="C2" s="20"/>
      <c r="D2" s="20"/>
      <c r="E2" s="20"/>
      <c r="F2" s="20"/>
      <c r="G2" s="20"/>
      <c r="H2" s="20"/>
      <c r="I2" s="20"/>
      <c r="J2" s="20"/>
      <c r="K2" s="20"/>
    </row>
    <row r="4" spans="2:11" ht="17.399999999999999" customHeight="1" x14ac:dyDescent="0.35">
      <c r="B4" s="1" t="s">
        <v>389</v>
      </c>
    </row>
    <row r="6" spans="2:11" ht="15" customHeight="1" x14ac:dyDescent="0.35">
      <c r="B6" s="2" t="s">
        <v>390</v>
      </c>
    </row>
    <row r="7" spans="2:11" ht="15" customHeight="1" x14ac:dyDescent="0.35">
      <c r="B7" s="7" t="s">
        <v>391</v>
      </c>
      <c r="C7" s="7" t="s">
        <v>392</v>
      </c>
      <c r="D7" s="7" t="s">
        <v>5</v>
      </c>
    </row>
    <row r="8" spans="2:11" ht="15" customHeight="1" x14ac:dyDescent="0.35">
      <c r="B8" s="17" t="e">
        <f>#DIV/0!</f>
        <v>#DIV/0!</v>
      </c>
      <c r="C8" t="s">
        <v>393</v>
      </c>
      <c r="D8" s="18" t="e">
        <f>1/0</f>
        <v>#DIV/0!</v>
      </c>
    </row>
    <row r="9" spans="2:11" ht="15" customHeight="1" x14ac:dyDescent="0.35">
      <c r="B9" s="17" t="e">
        <f>#VALUE!</f>
        <v>#VALUE!</v>
      </c>
      <c r="C9" t="s">
        <v>394</v>
      </c>
      <c r="D9" s="18" t="e">
        <f>"text"+5</f>
        <v>#VALUE!</v>
      </c>
    </row>
    <row r="10" spans="2:11" ht="15" customHeight="1" x14ac:dyDescent="0.35">
      <c r="B10" s="17" t="e">
        <f>#REF!</f>
        <v>#REF!</v>
      </c>
      <c r="C10" t="s">
        <v>395</v>
      </c>
      <c r="D10" s="18" t="s">
        <v>396</v>
      </c>
    </row>
    <row r="11" spans="2:11" ht="15" customHeight="1" x14ac:dyDescent="0.35">
      <c r="B11" s="17" t="e">
        <f>#N/A</f>
        <v>#N/A</v>
      </c>
      <c r="C11" t="s">
        <v>397</v>
      </c>
      <c r="D11" s="18" t="s">
        <v>398</v>
      </c>
    </row>
    <row r="12" spans="2:11" ht="15" customHeight="1" x14ac:dyDescent="0.35">
      <c r="B12" s="17" t="e">
        <f>#NAME?</f>
        <v>#NAME?</v>
      </c>
      <c r="C12" t="s">
        <v>399</v>
      </c>
      <c r="D12" s="18" t="e">
        <f ca="1">SUMM(A1:A5) typo</f>
        <v>#NAME?</v>
      </c>
    </row>
    <row r="13" spans="2:11" ht="15" customHeight="1" x14ac:dyDescent="0.35">
      <c r="B13" s="17" t="e">
        <f>#NUM!</f>
        <v>#NUM!</v>
      </c>
      <c r="C13" t="s">
        <v>400</v>
      </c>
      <c r="D13" s="18" t="e">
        <f>SQRT(-1)</f>
        <v>#NUM!</v>
      </c>
    </row>
    <row r="14" spans="2:11" x14ac:dyDescent="0.35">
      <c r="B14" s="19" t="s">
        <v>401</v>
      </c>
    </row>
    <row r="16" spans="2:11" ht="15" customHeight="1" x14ac:dyDescent="0.35">
      <c r="B16" s="2" t="s">
        <v>402</v>
      </c>
    </row>
    <row r="17" spans="2:5" ht="15" customHeight="1" x14ac:dyDescent="0.35">
      <c r="B17" s="11" t="s">
        <v>403</v>
      </c>
    </row>
    <row r="19" spans="2:5" ht="15" customHeight="1" x14ac:dyDescent="0.35">
      <c r="B19" s="7" t="s">
        <v>404</v>
      </c>
      <c r="C19" s="7" t="s">
        <v>405</v>
      </c>
      <c r="D19" s="7" t="s">
        <v>42</v>
      </c>
      <c r="E19" s="7" t="s">
        <v>44</v>
      </c>
    </row>
    <row r="20" spans="2:5" ht="15" customHeight="1" x14ac:dyDescent="0.35">
      <c r="B20" t="s">
        <v>406</v>
      </c>
      <c r="C20" t="str">
        <f>IFERROR(10/0,"Cannot divide")</f>
        <v>Cannot divide</v>
      </c>
      <c r="D20" t="str">
        <f>IFERROR(10/0,"Cannot divide")</f>
        <v>Cannot divide</v>
      </c>
      <c r="E20" s="9" t="str">
        <f ca="1">_xlfn.FORMULATEXT(D20)</f>
        <v>=IFERROR(10/0,"Cannot divide")</v>
      </c>
    </row>
    <row r="21" spans="2:5" ht="15" customHeight="1" x14ac:dyDescent="0.35">
      <c r="B21" t="s">
        <v>407</v>
      </c>
      <c r="C21">
        <f>IFERROR(100/5,"Error")</f>
        <v>20</v>
      </c>
      <c r="D21">
        <f>IFERROR(100/5,"Error")</f>
        <v>20</v>
      </c>
      <c r="E21" s="9" t="str">
        <f ca="1">_xlfn.FORMULATEXT(D21)</f>
        <v>=IFERROR(100/5,"Error")</v>
      </c>
    </row>
    <row r="24" spans="2:5" ht="15" customHeight="1" x14ac:dyDescent="0.35">
      <c r="B24" s="2" t="s">
        <v>408</v>
      </c>
    </row>
    <row r="25" spans="2:5" ht="15" customHeight="1" x14ac:dyDescent="0.35">
      <c r="B25" s="14" t="s">
        <v>409</v>
      </c>
      <c r="C25" t="s">
        <v>410</v>
      </c>
    </row>
    <row r="26" spans="2:5" ht="15" customHeight="1" x14ac:dyDescent="0.35">
      <c r="B26" s="14" t="s">
        <v>411</v>
      </c>
      <c r="C26" t="s">
        <v>412</v>
      </c>
    </row>
    <row r="27" spans="2:5" ht="15" customHeight="1" x14ac:dyDescent="0.35">
      <c r="B27" s="14" t="s">
        <v>413</v>
      </c>
      <c r="C27" t="s">
        <v>414</v>
      </c>
    </row>
    <row r="28" spans="2:5" ht="15" customHeight="1" x14ac:dyDescent="0.35">
      <c r="B28" s="14" t="s">
        <v>415</v>
      </c>
      <c r="C28" t="s">
        <v>416</v>
      </c>
    </row>
    <row r="29" spans="2:5" ht="15" customHeight="1" x14ac:dyDescent="0.35">
      <c r="B29" s="14" t="s">
        <v>417</v>
      </c>
      <c r="C29" t="s">
        <v>418</v>
      </c>
    </row>
    <row r="32" spans="2:5" ht="15" customHeight="1" x14ac:dyDescent="0.35">
      <c r="B32" s="2" t="s">
        <v>360</v>
      </c>
    </row>
    <row r="33" spans="2:5" ht="15" customHeight="1" x14ac:dyDescent="0.35">
      <c r="B33" s="7" t="s">
        <v>47</v>
      </c>
      <c r="C33" s="7" t="s">
        <v>27</v>
      </c>
      <c r="D33" s="7" t="s">
        <v>42</v>
      </c>
      <c r="E33" s="7" t="s">
        <v>44</v>
      </c>
    </row>
    <row r="34" spans="2:5" ht="15" customHeight="1" x14ac:dyDescent="0.35">
      <c r="B34">
        <v>42</v>
      </c>
      <c r="C34" t="s">
        <v>419</v>
      </c>
      <c r="D34" t="b">
        <f>ISNUMBER(B34)</f>
        <v>1</v>
      </c>
      <c r="E34" s="9" t="str">
        <f ca="1">_xlfn.FORMULATEXT(D34)</f>
        <v>=ISNUMBER(B34)</v>
      </c>
    </row>
    <row r="35" spans="2:5" ht="15" customHeight="1" x14ac:dyDescent="0.35">
      <c r="B35" t="s">
        <v>45</v>
      </c>
      <c r="C35" t="s">
        <v>420</v>
      </c>
      <c r="D35" t="b">
        <f>ISTEXT(B35)</f>
        <v>1</v>
      </c>
      <c r="E35" s="9" t="str">
        <f ca="1">_xlfn.FORMULATEXT(D35)</f>
        <v>=ISTEXT(B35)</v>
      </c>
    </row>
    <row r="36" spans="2:5" ht="15" customHeight="1" x14ac:dyDescent="0.35">
      <c r="C36" t="s">
        <v>421</v>
      </c>
      <c r="D36" t="b">
        <f>ISBLANK(B36)</f>
        <v>1</v>
      </c>
      <c r="E36" s="9" t="str">
        <f ca="1">_xlfn.FORMULATEXT(D36)</f>
        <v>=ISBLANK(B36)</v>
      </c>
    </row>
    <row r="40" spans="2:5" ht="15" customHeight="1" x14ac:dyDescent="0.35">
      <c r="B40" s="2" t="s">
        <v>422</v>
      </c>
    </row>
    <row r="41" spans="2:5" ht="15" customHeight="1" x14ac:dyDescent="0.35">
      <c r="B41" s="8" t="s">
        <v>423</v>
      </c>
    </row>
    <row r="42" spans="2:5" ht="15" customHeight="1" x14ac:dyDescent="0.35">
      <c r="B42" s="11" t="s">
        <v>424</v>
      </c>
    </row>
    <row r="44" spans="2:5" ht="15" customHeight="1" x14ac:dyDescent="0.35">
      <c r="B44" s="8" t="s">
        <v>425</v>
      </c>
    </row>
    <row r="45" spans="2:5" ht="15" customHeight="1" x14ac:dyDescent="0.35">
      <c r="B45" s="11" t="s">
        <v>426</v>
      </c>
    </row>
  </sheetData>
  <mergeCells count="1">
    <mergeCell ref="B2:K2"/>
  </mergeCells>
  <pageMargins left="0.75" right="0.75" top="1" bottom="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K41"/>
  <sheetViews>
    <sheetView zoomScaleNormal="100" workbookViewId="0"/>
  </sheetViews>
  <sheetFormatPr defaultColWidth="8.6328125" defaultRowHeight="14.5" x14ac:dyDescent="0.35"/>
  <cols>
    <col min="2" max="10" width="14" customWidth="1"/>
  </cols>
  <sheetData>
    <row r="2" spans="2:11" ht="15" customHeight="1" x14ac:dyDescent="0.35">
      <c r="B2" s="22" t="s">
        <v>184</v>
      </c>
      <c r="C2" s="20"/>
      <c r="D2" s="20"/>
      <c r="E2" s="20"/>
      <c r="F2" s="20"/>
      <c r="G2" s="20"/>
      <c r="H2" s="20"/>
      <c r="I2" s="20"/>
      <c r="J2" s="20"/>
      <c r="K2" s="20"/>
    </row>
    <row r="4" spans="2:11" ht="17.25" customHeight="1" x14ac:dyDescent="0.35">
      <c r="B4" s="1" t="s">
        <v>185</v>
      </c>
    </row>
    <row r="6" spans="2:11" ht="15" customHeight="1" x14ac:dyDescent="0.35">
      <c r="B6" s="2" t="s">
        <v>186</v>
      </c>
    </row>
    <row r="7" spans="2:11" ht="15" customHeight="1" x14ac:dyDescent="0.35">
      <c r="B7" s="4" t="s">
        <v>187</v>
      </c>
      <c r="C7" s="4" t="s">
        <v>188</v>
      </c>
      <c r="D7" s="4" t="s">
        <v>189</v>
      </c>
      <c r="E7" s="4" t="s">
        <v>190</v>
      </c>
    </row>
    <row r="8" spans="2:11" ht="15" customHeight="1" x14ac:dyDescent="0.35">
      <c r="B8" s="6" t="s">
        <v>191</v>
      </c>
      <c r="C8" s="6" t="s">
        <v>192</v>
      </c>
      <c r="D8" s="6">
        <v>3</v>
      </c>
      <c r="E8" s="6" t="s">
        <v>193</v>
      </c>
    </row>
    <row r="9" spans="2:11" ht="15" customHeight="1" x14ac:dyDescent="0.35">
      <c r="B9" s="6" t="s">
        <v>194</v>
      </c>
      <c r="C9" s="6" t="s">
        <v>195</v>
      </c>
      <c r="D9" s="6">
        <v>4</v>
      </c>
      <c r="E9" s="6" t="s">
        <v>196</v>
      </c>
    </row>
    <row r="10" spans="2:11" ht="15" customHeight="1" x14ac:dyDescent="0.35">
      <c r="B10" s="6" t="s">
        <v>197</v>
      </c>
      <c r="C10" s="6" t="s">
        <v>198</v>
      </c>
      <c r="D10" s="6">
        <v>3</v>
      </c>
      <c r="E10" s="6" t="s">
        <v>199</v>
      </c>
    </row>
    <row r="11" spans="2:11" ht="15" customHeight="1" x14ac:dyDescent="0.35">
      <c r="B11" s="6" t="s">
        <v>200</v>
      </c>
      <c r="C11" s="6" t="s">
        <v>201</v>
      </c>
      <c r="D11" s="6">
        <v>4</v>
      </c>
      <c r="E11" s="6" t="s">
        <v>202</v>
      </c>
    </row>
    <row r="12" spans="2:11" ht="15" customHeight="1" x14ac:dyDescent="0.35">
      <c r="B12" s="6" t="s">
        <v>203</v>
      </c>
      <c r="C12" s="6" t="s">
        <v>204</v>
      </c>
      <c r="D12" s="6">
        <v>3</v>
      </c>
      <c r="E12" s="6" t="s">
        <v>205</v>
      </c>
    </row>
    <row r="15" spans="2:11" ht="17.25" customHeight="1" x14ac:dyDescent="0.35">
      <c r="B15" s="1" t="s">
        <v>206</v>
      </c>
    </row>
    <row r="16" spans="2:11" ht="15" customHeight="1" x14ac:dyDescent="0.35">
      <c r="B16" s="4" t="s">
        <v>207</v>
      </c>
      <c r="C16" s="4" t="s">
        <v>208</v>
      </c>
      <c r="D16" s="4" t="s">
        <v>187</v>
      </c>
      <c r="E16" s="4" t="s">
        <v>209</v>
      </c>
      <c r="F16" s="4" t="s">
        <v>210</v>
      </c>
      <c r="G16" s="4" t="s">
        <v>188</v>
      </c>
      <c r="H16" s="4" t="s">
        <v>211</v>
      </c>
      <c r="I16" s="4" t="s">
        <v>212</v>
      </c>
      <c r="J16" s="4" t="s">
        <v>189</v>
      </c>
    </row>
    <row r="17" spans="2:10" ht="15" customHeight="1" x14ac:dyDescent="0.35">
      <c r="B17" s="6" t="s">
        <v>213</v>
      </c>
      <c r="C17" s="6" t="s">
        <v>214</v>
      </c>
      <c r="D17" s="6" t="s">
        <v>191</v>
      </c>
      <c r="E17" s="6">
        <v>87</v>
      </c>
      <c r="F17" s="10"/>
      <c r="G17" s="10"/>
      <c r="H17" s="10"/>
      <c r="I17" s="10"/>
      <c r="J17" s="10"/>
    </row>
    <row r="18" spans="2:10" ht="15" customHeight="1" x14ac:dyDescent="0.35">
      <c r="B18" s="6" t="s">
        <v>215</v>
      </c>
      <c r="C18" s="6" t="s">
        <v>216</v>
      </c>
      <c r="D18" s="6" t="s">
        <v>194</v>
      </c>
      <c r="E18" s="6">
        <v>92</v>
      </c>
      <c r="F18" s="10"/>
      <c r="G18" s="10"/>
      <c r="H18" s="10"/>
      <c r="I18" s="10"/>
      <c r="J18" s="10"/>
    </row>
    <row r="19" spans="2:10" ht="15" customHeight="1" x14ac:dyDescent="0.35">
      <c r="B19" s="6" t="s">
        <v>217</v>
      </c>
      <c r="C19" s="6" t="s">
        <v>218</v>
      </c>
      <c r="D19" s="6" t="s">
        <v>197</v>
      </c>
      <c r="E19" s="6">
        <v>65</v>
      </c>
      <c r="F19" s="10"/>
      <c r="G19" s="10"/>
      <c r="H19" s="10"/>
      <c r="I19" s="10"/>
      <c r="J19" s="10"/>
    </row>
    <row r="20" spans="2:10" ht="15" customHeight="1" x14ac:dyDescent="0.35">
      <c r="B20" s="6" t="s">
        <v>219</v>
      </c>
      <c r="C20" s="6" t="s">
        <v>220</v>
      </c>
      <c r="D20" s="6" t="s">
        <v>200</v>
      </c>
      <c r="E20" s="6">
        <v>78</v>
      </c>
      <c r="F20" s="10"/>
      <c r="G20" s="10"/>
      <c r="H20" s="10"/>
      <c r="I20" s="10"/>
      <c r="J20" s="10"/>
    </row>
    <row r="21" spans="2:10" ht="15" customHeight="1" x14ac:dyDescent="0.35">
      <c r="B21" s="6" t="s">
        <v>221</v>
      </c>
      <c r="C21" s="6" t="s">
        <v>222</v>
      </c>
      <c r="D21" s="6" t="s">
        <v>203</v>
      </c>
      <c r="E21" s="6">
        <v>45</v>
      </c>
      <c r="F21" s="10"/>
      <c r="G21" s="10"/>
      <c r="H21" s="10"/>
      <c r="I21" s="10"/>
      <c r="J21" s="10"/>
    </row>
    <row r="24" spans="2:10" ht="17.25" customHeight="1" x14ac:dyDescent="0.35">
      <c r="B24" s="1" t="s">
        <v>223</v>
      </c>
    </row>
    <row r="25" spans="2:10" ht="15" customHeight="1" x14ac:dyDescent="0.35">
      <c r="B25" t="s">
        <v>224</v>
      </c>
    </row>
    <row r="26" spans="2:10" ht="15" customHeight="1" x14ac:dyDescent="0.35">
      <c r="B26" t="s">
        <v>225</v>
      </c>
    </row>
    <row r="27" spans="2:10" ht="15" customHeight="1" x14ac:dyDescent="0.35">
      <c r="B27" t="s">
        <v>226</v>
      </c>
    </row>
    <row r="28" spans="2:10" ht="15" customHeight="1" x14ac:dyDescent="0.35">
      <c r="B28" t="s">
        <v>227</v>
      </c>
    </row>
    <row r="29" spans="2:10" ht="15" customHeight="1" x14ac:dyDescent="0.35">
      <c r="B29" t="s">
        <v>228</v>
      </c>
    </row>
    <row r="32" spans="2:10" ht="15" customHeight="1" x14ac:dyDescent="0.35">
      <c r="B32" s="2" t="s">
        <v>229</v>
      </c>
    </row>
    <row r="33" spans="2:6" ht="15" customHeight="1" x14ac:dyDescent="0.35">
      <c r="B33" s="12" t="s">
        <v>230</v>
      </c>
      <c r="C33" s="12" t="s">
        <v>210</v>
      </c>
      <c r="D33" s="12" t="s">
        <v>231</v>
      </c>
      <c r="E33" s="12" t="s">
        <v>163</v>
      </c>
      <c r="F33" s="12" t="s">
        <v>232</v>
      </c>
    </row>
    <row r="34" spans="2:6" ht="15" customHeight="1" x14ac:dyDescent="0.35">
      <c r="B34" t="s">
        <v>213</v>
      </c>
      <c r="C34" t="s">
        <v>91</v>
      </c>
      <c r="D34" t="s">
        <v>192</v>
      </c>
      <c r="E34" t="s">
        <v>233</v>
      </c>
      <c r="F34" t="s">
        <v>234</v>
      </c>
    </row>
    <row r="35" spans="2:6" ht="15" customHeight="1" x14ac:dyDescent="0.35">
      <c r="B35" t="s">
        <v>215</v>
      </c>
      <c r="C35" t="s">
        <v>93</v>
      </c>
      <c r="D35" t="s">
        <v>195</v>
      </c>
      <c r="E35" t="s">
        <v>235</v>
      </c>
      <c r="F35" t="s">
        <v>234</v>
      </c>
    </row>
    <row r="36" spans="2:6" ht="15" customHeight="1" x14ac:dyDescent="0.35">
      <c r="B36" t="s">
        <v>217</v>
      </c>
      <c r="C36" t="s">
        <v>236</v>
      </c>
      <c r="D36" t="s">
        <v>198</v>
      </c>
      <c r="E36" t="s">
        <v>237</v>
      </c>
      <c r="F36" t="s">
        <v>234</v>
      </c>
    </row>
    <row r="37" spans="2:6" ht="15" customHeight="1" x14ac:dyDescent="0.35">
      <c r="B37" t="s">
        <v>219</v>
      </c>
      <c r="C37" t="s">
        <v>238</v>
      </c>
      <c r="D37" t="s">
        <v>201</v>
      </c>
      <c r="E37" t="s">
        <v>239</v>
      </c>
      <c r="F37" t="s">
        <v>234</v>
      </c>
    </row>
    <row r="38" spans="2:6" ht="15" customHeight="1" x14ac:dyDescent="0.35">
      <c r="B38" t="s">
        <v>221</v>
      </c>
      <c r="C38" t="s">
        <v>240</v>
      </c>
      <c r="D38" t="s">
        <v>204</v>
      </c>
      <c r="E38" t="s">
        <v>241</v>
      </c>
      <c r="F38" t="s">
        <v>242</v>
      </c>
    </row>
    <row r="41" spans="2:6" ht="17.25" customHeight="1" x14ac:dyDescent="0.35">
      <c r="B41" s="3" t="s">
        <v>243</v>
      </c>
    </row>
  </sheetData>
  <mergeCells count="1">
    <mergeCell ref="B2:K2"/>
  </mergeCells>
  <pageMargins left="0.75" right="0.75" top="1" bottom="1" header="0.511811023622047" footer="0.511811023622047"/>
  <pageSetup paperSize="9" orientation="portrait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1-Data Types</vt:lpstr>
      <vt:lpstr>2-Data Cleanup</vt:lpstr>
      <vt:lpstr>3-Lookups</vt:lpstr>
      <vt:lpstr>4-Conditionals</vt:lpstr>
      <vt:lpstr>5-SUMIF COUNTIF</vt:lpstr>
      <vt:lpstr>6-INDEX MATCH</vt:lpstr>
      <vt:lpstr>7-Date Functions</vt:lpstr>
      <vt:lpstr>8-Error Handling</vt:lpstr>
      <vt:lpstr>9-Applied Practice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Sean McCaman</cp:lastModifiedBy>
  <cp:revision>0</cp:revision>
  <dcterms:created xsi:type="dcterms:W3CDTF">2026-01-10T18:29:23Z</dcterms:created>
  <dcterms:modified xsi:type="dcterms:W3CDTF">2026-01-11T22:23:30Z</dcterms:modified>
  <dc:language>en-US</dc:language>
</cp:coreProperties>
</file>